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825" windowWidth="11355" windowHeight="84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'Лист1'!$J$1:$J$127</definedName>
    <definedName name="_xlnm.Print_Area" localSheetId="0">'Лист1'!$A$1:$J$93</definedName>
  </definedNames>
  <calcPr fullCalcOnLoad="1"/>
</workbook>
</file>

<file path=xl/sharedStrings.xml><?xml version="1.0" encoding="utf-8"?>
<sst xmlns="http://schemas.openxmlformats.org/spreadsheetml/2006/main" count="592" uniqueCount="168">
  <si>
    <t>Код 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</si>
  <si>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</si>
  <si>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</si>
  <si>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</si>
  <si>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</si>
  <si>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</si>
  <si>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</si>
  <si>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</si>
  <si>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</si>
  <si>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</si>
  <si>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</si>
  <si>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</si>
  <si>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</si>
  <si>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</si>
  <si>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</si>
  <si>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</si>
  <si>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</si>
  <si>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</si>
  <si>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</si>
  <si>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</si>
  <si>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</si>
  <si>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</t>
  </si>
  <si>
    <t>0000</t>
  </si>
  <si>
    <t>00</t>
  </si>
  <si>
    <t>01</t>
  </si>
  <si>
    <t>02</t>
  </si>
  <si>
    <t>05</t>
  </si>
  <si>
    <t>03</t>
  </si>
  <si>
    <t>06</t>
  </si>
  <si>
    <t>030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</si>
  <si>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</si>
  <si>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</si>
  <si>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бюджетной классификации</t>
  </si>
  <si>
    <t>013</t>
  </si>
  <si>
    <t>023</t>
  </si>
  <si>
    <t>10</t>
  </si>
  <si>
    <t>08</t>
  </si>
  <si>
    <t>04</t>
  </si>
  <si>
    <t>020</t>
  </si>
  <si>
    <t>1000</t>
  </si>
  <si>
    <t>110</t>
  </si>
  <si>
    <t>010</t>
  </si>
  <si>
    <t>014</t>
  </si>
  <si>
    <t>015</t>
  </si>
  <si>
    <t>024</t>
  </si>
  <si>
    <t>0303</t>
  </si>
  <si>
    <t>804</t>
  </si>
  <si>
    <t>2</t>
  </si>
  <si>
    <t>999</t>
  </si>
  <si>
    <t>151</t>
  </si>
  <si>
    <t>ВСЕГО:</t>
  </si>
  <si>
    <t>сельского Совета депутатов</t>
  </si>
  <si>
    <t>001</t>
  </si>
  <si>
    <t>0302</t>
  </si>
  <si>
    <t>0312</t>
  </si>
  <si>
    <t xml:space="preserve">к решению Анцирского </t>
  </si>
  <si>
    <t>Прочие межбюджетные трансферты, передаваемые бюджетам поселений на выполнение долгосрочной районной целевой программы «Обеспечение пожарной безопасности сельских населенных пунктов Канского района Красноярского края на 2011-2013 годы»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</si>
  <si>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</si>
  <si>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</si>
  <si>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0316</t>
  </si>
  <si>
    <t>1</t>
  </si>
  <si>
    <t>11</t>
  </si>
  <si>
    <t>120</t>
  </si>
  <si>
    <t>0317</t>
  </si>
  <si>
    <t>Прочие межбюджетные трансферты, передаваемые бюджетам поселений на ремонт муниципального жилья</t>
  </si>
  <si>
    <t xml:space="preserve">Налог на имущество физических лиц </t>
  </si>
  <si>
    <t>Налог на имущество физических лиц, взымаемый по ставкам применяемым к объектам налогооблажения, расположенным в границах поселений</t>
  </si>
  <si>
    <t>Налог на имущество физических лиц, взымаемый по ставкам применяемым к объектам налогооблажения, расположенным в границах поселений (сумма платежа)</t>
  </si>
  <si>
    <t>182</t>
  </si>
  <si>
    <t>Земельный налог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</si>
  <si>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</si>
  <si>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</si>
  <si>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(сумма платежей)</t>
  </si>
  <si>
    <t xml:space="preserve">Доходы от оказания платных услуг (работ) и компенсации затрат государства 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</si>
  <si>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</si>
  <si>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</si>
  <si>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</si>
  <si>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</si>
  <si>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130</t>
  </si>
  <si>
    <t xml:space="preserve">Прочие доходы от оказания платных услуг (работ) получателями средств бюджетов поселений </t>
  </si>
  <si>
    <t>Прочие доходы от оказания платных услуг (работ) получателями средств бюджетов поселений (сумма платежа)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</si>
  <si>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</si>
  <si>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</si>
  <si>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</si>
  <si>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</si>
  <si>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переданных полномочий субъектов Российской Федерации</t>
  </si>
  <si>
    <t>Субвенции бюджетам поселений на выполнение переданных полномочий субъектов Российской Федерации</t>
  </si>
  <si>
    <t>4901</t>
  </si>
  <si>
    <t>Субвенции местным бюджетам поселений на выполнение переданных полномочий субъектов Российской Федерации</t>
  </si>
  <si>
    <t>Иные межбюджетные трансферты</t>
  </si>
  <si>
    <t>Земельный налог, взимаемый по ставкам, установленным в соответствии с п.п. 1 п. 1 ст. 394 НК Российской Федерации</t>
  </si>
  <si>
    <t>Земельный налог, взимаемый по ставкам, установленным в соответствии с п.п. 1 п. 1 ст. 394 НК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</si>
  <si>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п.п. 1 п. 1 ст. 394 НК Российской Федерации и применяемым к объектам налогообложения, расположенным в границах поселений (сумма платежа)</t>
  </si>
  <si>
    <t xml:space="preserve">Земельный налог, взимаемый по ставкам, установленным в соответствии с п.п. 2 п. 1 ст. 394 НК Российской Федерации </t>
  </si>
  <si>
    <t>Земельный налог, взимаемый по ставкам, установленным в соответствии с п.п. 2 п. 1 ст. 394 НК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</si>
  <si>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п.п. 2 п. 1 ст. 394 НК Российской Федерации и применяемым к объектам налогообложения, расположенным в границах поселений (сумма платежа)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</si>
  <si>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</si>
  <si>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</si>
  <si>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</si>
  <si>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 xml:space="preserve">Единый сельскохозяйственный налог </t>
  </si>
  <si>
    <t>Единый сельскохозяйственный налог  (сумма платежа)</t>
  </si>
  <si>
    <t xml:space="preserve">Доходы бюджета Анцирского сельсовета на 2013 год </t>
  </si>
  <si>
    <t>ДЕФИЦИТ</t>
  </si>
  <si>
    <t>ИТОГО</t>
  </si>
  <si>
    <t>Налог на доходы физических лиц с доходов, источником которых является налоговый агент, за исключением которых исчисление и уплата налога осуществляется в соответствии со ст. 227, 227.1 и 228 НК Российской Федерации</t>
  </si>
  <si>
    <t>Налог на доходы физических лиц с доходов, источником которых является налоговый агент, за исключением которых исчисление и уплата налога осуществляется в соответствии со ст. 227, 227.1 и 228 НК Российской Федерации (сумма платежа)</t>
  </si>
  <si>
    <t>0102</t>
  </si>
  <si>
    <t>Дотации на выравнивание бюджетной обеспеченности за счет средств краевого бюджета</t>
  </si>
  <si>
    <t>0103</t>
  </si>
  <si>
    <t>Дотации на выравнивание бюджетной обеспеченности за счет средств районного фонда финансовой поддержки</t>
  </si>
  <si>
    <t>Межбюджетные трансферты на подвоз угля к муниципальным учреждениям образования, находящимся в ведении муниципального района, вывоз мусора и доставку большегрузных предметов</t>
  </si>
  <si>
    <t>Межбюджетные трансферты на содержание и обеспечение текущего обслуживания зданий и сооружений учреждений образования Канского района, находящихся в собственности Канского района и закрепленных на праве оперативного управления за муниципальными учреждениями, находящимся в ведении муниципального района</t>
  </si>
  <si>
    <t>0313</t>
  </si>
  <si>
    <t>Прочие межбюджетные трансферты, передаваемые бюджетам поселений на организацию и проведение общественных работ</t>
  </si>
  <si>
    <t>0314</t>
  </si>
  <si>
    <t>Прочие межбюджетные трансферты, передаваемые бюджетам поселений на ремонт учреждений и (или) приобретение материалов для ремонта учреждений культуры</t>
  </si>
  <si>
    <t>0315</t>
  </si>
  <si>
    <t>Прочие межбюджетные трансферты на санитарную уборку земельных участков, буртовку и уплотнение мусора, и организацию очистки мест временного хранения твердых бытовых отходов в поселениях Канского района</t>
  </si>
  <si>
    <t>Прочие межбюджетные трансферты, передаваемые бюджетам поселений на подвоз участников на районные и краевые мероприятия и соревнования</t>
  </si>
  <si>
    <t>0318</t>
  </si>
  <si>
    <t>Прочие межбюджетные трансферты, передаваемые бюджетам поселений на разработку проектов организации дорожного движения поселений Канского района</t>
  </si>
  <si>
    <t>0332</t>
  </si>
  <si>
    <t>0333</t>
  </si>
  <si>
    <t>Прочие межбюджетные трансферты, передаваемые бюджетам поселений на долгосрочную районную целевую программу «Поддержка и развитие культуры и спорта на территории Канского района на 2011-2013 годы»</t>
  </si>
  <si>
    <t>5701</t>
  </si>
  <si>
    <t>Субсидии на организацию и проведение акарицидных обработок мест массового отдыха населения</t>
  </si>
  <si>
    <t>Субсидии бюджетам субъектов Российской Федерации и муниципальных образований (межбюджетные субсидии)</t>
  </si>
  <si>
    <t>5002</t>
  </si>
  <si>
    <t>Субсидии на организацию мероприятий по обеспечению мер пожарной безопасности</t>
  </si>
  <si>
    <t>09</t>
  </si>
  <si>
    <t>054</t>
  </si>
  <si>
    <t>Прочие безвозмездные поступления в бюджеты поселений от бюджетов муниципальных районов</t>
  </si>
  <si>
    <t>9106</t>
  </si>
  <si>
    <t>Содержание автомобильных дорог общего пользования местного значения городских округов, городских и сельских поселений</t>
  </si>
  <si>
    <t>Приложение № 2</t>
  </si>
  <si>
    <t>0321</t>
  </si>
  <si>
    <t>Прочие межбюджетные трансферты, передаваемые бюджетам поселений на модернизацию улично-дорожной сети городских округов, городских и сельских поселений</t>
  </si>
  <si>
    <t>0323</t>
  </si>
  <si>
    <t>Прочие межбюджетные трансферты, передаваемые бюджетам поселений на частичное финансирование (возмещение) расходов на повышение с 1 июня 2013 года на 20 процентов фондов оплаты труда работников культуры</t>
  </si>
  <si>
    <t>0324</t>
  </si>
  <si>
    <t>Прочие межбюджетные трансферты, передаваемые бюджетам поселений на частичное финансирование (возмещение) расходов на приобретение или изготовление водоразборных колонок</t>
  </si>
  <si>
    <t>0328</t>
  </si>
  <si>
    <t>Прочие межбюджетные трансферты, передаваемые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</si>
  <si>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0329</t>
  </si>
  <si>
    <t>Прочие межбюджетные трансферты, передаваемые бюджетам поселений на реализацию мероприятий по проведению обязательных энергетических обследований муниципальных учреждений Красноярского края</t>
  </si>
  <si>
    <t>853</t>
  </si>
  <si>
    <t>14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</si>
  <si>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</si>
  <si>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</si>
  <si>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</si>
  <si>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430</t>
  </si>
  <si>
    <t>0325</t>
  </si>
  <si>
    <t>Прочие межбюджетные трансферты, передаваемые бюджетам поселений на государственную поддержку действующих и вновь создаваемых спортивных клубов по месту жительства граждан</t>
  </si>
  <si>
    <t>150</t>
  </si>
  <si>
    <t>Субсидии бюджтам на реализацию программы энергосбережения  и повышения энергетической эффективности на период до 2020 года</t>
  </si>
  <si>
    <t>0336</t>
  </si>
  <si>
    <t>Прочие межбюджетные трансферты, передаваемые бюджетам поселений на увеличение размеров оплаты  труда отдельным категориям работников бюджетной сферы края, для которых Указами Президента Российской Федерации предусмотрено повышение оплаты труда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</si>
  <si>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</si>
  <si>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</si>
  <si>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 (сумма платежа)</t>
  </si>
  <si>
    <t xml:space="preserve">от 19.12.2013 г. № 39-185                                                                                       </t>
  </si>
  <si>
    <t>16</t>
  </si>
  <si>
    <t>Штрафы, санкции, возмещение ущерба</t>
  </si>
  <si>
    <t>51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</si>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</sst>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2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169" fontId="5" fillId="0" borderId="10" xfId="0" applyNumberFormat="1" applyFont="1" applyBorder="1" applyAlignment="1">
      <alignment vertical="top"/>
    </xf>
    <xf numFmtId="169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/>
    </xf>
    <xf numFmtId="16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49" fontId="9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49" fontId="6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168" fontId="5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horizontal="justify" vertical="top" wrapText="1"/>
    </xf>
    <xf numFmtId="0" fontId="11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169" fontId="8" fillId="0" borderId="10" xfId="0" applyNumberFormat="1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69" fontId="5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 indent="2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view="pageBreakPreview" zoomScale="99" zoomScaleSheetLayoutView="99" zoomScalePageLayoutView="0" workbookViewId="0" topLeftCell="A10">
      <selection activeCell="I10" sqref="I10:I11"/>
    </sheetView>
  </sheetViews>
  <sheetFormatPr defaultColWidth="9.00390625" defaultRowHeight="12.75"/>
  <cols>
    <col min="1" max="1" width="5.625" style="0" customWidth="1"/>
    <col min="2" max="2" width="3.625" style="0" customWidth="1"/>
    <col min="3" max="3" width="5.75390625" style="0" customWidth="1"/>
    <col min="4" max="4" width="5.875" style="0" customWidth="1"/>
    <col min="5" max="5" width="6.00390625" style="0" customWidth="1"/>
    <col min="6" max="6" width="5.125" style="0" customWidth="1"/>
    <col min="7" max="7" width="5.75390625" style="0" customWidth="1"/>
    <col min="8" max="8" width="14.875" style="0" customWidth="1"/>
    <col min="9" max="9" width="57.625" style="30" customWidth="1"/>
    <col min="10" max="10" width="9.125" style="3" customWidth="1"/>
  </cols>
  <sheetData>
    <row r="1" spans="1:10" ht="15">
      <c r="A1" s="23"/>
      <c r="B1" s="23"/>
      <c r="C1" s="23"/>
      <c r="D1" s="23"/>
      <c r="E1" s="23"/>
      <c r="F1" s="23"/>
      <c r="G1" s="23"/>
      <c r="H1" s="23"/>
      <c r="I1" s="45" t="s">
        <v>134</v>
      </c>
      <c r="J1" s="45"/>
    </row>
    <row r="2" spans="1:10" ht="15">
      <c r="A2" s="23"/>
      <c r="B2" s="23"/>
      <c r="C2" s="23"/>
      <c r="D2" s="23"/>
      <c r="E2" s="23"/>
      <c r="F2" s="23"/>
      <c r="G2" s="23"/>
      <c r="H2" s="23"/>
      <c r="I2" s="45" t="s">
        <v>55</v>
      </c>
      <c r="J2" s="45"/>
    </row>
    <row r="3" spans="1:10" ht="15">
      <c r="A3" s="23"/>
      <c r="B3" s="23"/>
      <c r="C3" s="23"/>
      <c r="D3" s="23"/>
      <c r="E3" s="23"/>
      <c r="F3" s="23"/>
      <c r="G3" s="23"/>
      <c r="H3" s="23"/>
      <c r="I3" s="45" t="s">
        <v>51</v>
      </c>
      <c r="J3" s="45"/>
    </row>
    <row r="4" spans="1:10" ht="15">
      <c r="A4" s="23"/>
      <c r="B4" s="23"/>
      <c r="C4" s="23"/>
      <c r="D4" s="23"/>
      <c r="E4" s="23"/>
      <c r="F4" s="23"/>
      <c r="G4" s="23"/>
      <c r="H4" s="23"/>
      <c r="I4" s="45" t="s">
        <v>160</v>
      </c>
      <c r="J4" s="45"/>
    </row>
    <row r="5" spans="1:10" ht="23.25" customHeight="1">
      <c r="A5" s="23"/>
      <c r="B5" s="23"/>
      <c r="C5" s="23"/>
      <c r="D5" s="23"/>
      <c r="E5" s="23"/>
      <c r="F5" s="23"/>
      <c r="G5" s="23"/>
      <c r="H5" s="23"/>
      <c r="I5" s="27"/>
      <c r="J5" s="24"/>
    </row>
    <row r="6" spans="1:10" ht="25.5">
      <c r="A6" s="50" t="s">
        <v>101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">
      <c r="A7" s="23"/>
      <c r="B7" s="23"/>
      <c r="C7" s="23"/>
      <c r="D7" s="23"/>
      <c r="E7" s="23"/>
      <c r="F7" s="23"/>
      <c r="G7" s="23"/>
      <c r="H7" s="23"/>
      <c r="I7" s="28"/>
      <c r="J7" s="24"/>
    </row>
    <row r="8" spans="1:10" ht="15">
      <c r="A8" s="23"/>
      <c r="B8" s="23"/>
      <c r="C8" s="23"/>
      <c r="D8" s="23"/>
      <c r="E8" s="23"/>
      <c r="F8" s="23"/>
      <c r="G8" s="23"/>
      <c r="H8" s="23"/>
      <c r="I8" s="28"/>
      <c r="J8" s="24"/>
    </row>
    <row r="9" spans="1:10" ht="15">
      <c r="A9" s="23"/>
      <c r="B9" s="23"/>
      <c r="C9" s="23"/>
      <c r="D9" s="23"/>
      <c r="E9" s="23"/>
      <c r="F9" s="23"/>
      <c r="G9" s="23"/>
      <c r="H9" s="23"/>
      <c r="I9" s="28"/>
      <c r="J9" s="24"/>
    </row>
    <row r="10" spans="1:10" ht="15.75" customHeight="1">
      <c r="A10" s="49" t="s">
        <v>32</v>
      </c>
      <c r="B10" s="49"/>
      <c r="C10" s="49"/>
      <c r="D10" s="49"/>
      <c r="E10" s="49"/>
      <c r="F10" s="49"/>
      <c r="G10" s="49"/>
      <c r="H10" s="49"/>
      <c r="I10" s="47" t="s">
        <v>30</v>
      </c>
      <c r="J10" s="46" t="s">
        <v>31</v>
      </c>
    </row>
    <row r="11" spans="1:10" s="1" customFormat="1" ht="141" customHeight="1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8"/>
      <c r="J11" s="46"/>
    </row>
    <row r="12" spans="1:10" ht="15.75" customHeight="1">
      <c r="A12" s="5" t="s">
        <v>21</v>
      </c>
      <c r="B12" s="5">
        <v>1</v>
      </c>
      <c r="C12" s="5" t="s">
        <v>23</v>
      </c>
      <c r="D12" s="5" t="s">
        <v>23</v>
      </c>
      <c r="E12" s="5" t="s">
        <v>21</v>
      </c>
      <c r="F12" s="5" t="s">
        <v>23</v>
      </c>
      <c r="G12" s="5" t="s">
        <v>22</v>
      </c>
      <c r="H12" s="5" t="s">
        <v>21</v>
      </c>
      <c r="I12" s="14" t="s">
        <v>8</v>
      </c>
      <c r="J12" s="6">
        <f>J14+J17+J21+J32+J36+J43+J48+J51</f>
        <v>4018.3645300000003</v>
      </c>
    </row>
    <row r="13" spans="1:10" ht="15.75" customHeight="1">
      <c r="A13" s="7">
        <v>182</v>
      </c>
      <c r="B13" s="7">
        <v>1</v>
      </c>
      <c r="C13" s="5" t="s">
        <v>24</v>
      </c>
      <c r="D13" s="5" t="s">
        <v>23</v>
      </c>
      <c r="E13" s="5" t="s">
        <v>21</v>
      </c>
      <c r="F13" s="5" t="s">
        <v>23</v>
      </c>
      <c r="G13" s="5" t="s">
        <v>22</v>
      </c>
      <c r="H13" s="5" t="s">
        <v>21</v>
      </c>
      <c r="I13" s="14" t="s">
        <v>9</v>
      </c>
      <c r="J13" s="6">
        <f>J14</f>
        <v>1927.4271299999998</v>
      </c>
    </row>
    <row r="14" spans="1:10" ht="15.75" customHeight="1">
      <c r="A14" s="7">
        <v>182</v>
      </c>
      <c r="B14" s="7">
        <v>1</v>
      </c>
      <c r="C14" s="5" t="s">
        <v>24</v>
      </c>
      <c r="D14" s="5" t="s">
        <v>25</v>
      </c>
      <c r="E14" s="5" t="s">
        <v>21</v>
      </c>
      <c r="F14" s="5" t="s">
        <v>24</v>
      </c>
      <c r="G14" s="5" t="s">
        <v>22</v>
      </c>
      <c r="H14" s="5">
        <v>110</v>
      </c>
      <c r="I14" s="14" t="s">
        <v>10</v>
      </c>
      <c r="J14" s="8">
        <f>J15</f>
        <v>1927.4271299999998</v>
      </c>
    </row>
    <row r="15" spans="1:10" ht="63.75" customHeight="1">
      <c r="A15" s="9">
        <v>182</v>
      </c>
      <c r="B15" s="9">
        <v>1</v>
      </c>
      <c r="C15" s="10" t="s">
        <v>24</v>
      </c>
      <c r="D15" s="10" t="s">
        <v>25</v>
      </c>
      <c r="E15" s="10" t="s">
        <v>41</v>
      </c>
      <c r="F15" s="10" t="s">
        <v>24</v>
      </c>
      <c r="G15" s="10" t="s">
        <v>22</v>
      </c>
      <c r="H15" s="10">
        <v>110</v>
      </c>
      <c r="I15" s="11" t="s">
        <v>104</v>
      </c>
      <c r="J15" s="12">
        <f>1927427.13/1000</f>
        <v>1927.4271299999998</v>
      </c>
    </row>
    <row r="16" spans="1:10" ht="80.25" customHeight="1">
      <c r="A16" s="9">
        <v>182</v>
      </c>
      <c r="B16" s="9">
        <v>1</v>
      </c>
      <c r="C16" s="10" t="s">
        <v>24</v>
      </c>
      <c r="D16" s="10" t="s">
        <v>25</v>
      </c>
      <c r="E16" s="10" t="s">
        <v>41</v>
      </c>
      <c r="F16" s="10" t="s">
        <v>24</v>
      </c>
      <c r="G16" s="10" t="s">
        <v>39</v>
      </c>
      <c r="H16" s="10">
        <v>110</v>
      </c>
      <c r="I16" s="11" t="s">
        <v>105</v>
      </c>
      <c r="J16" s="12">
        <f>J15</f>
        <v>1927.4271299999998</v>
      </c>
    </row>
    <row r="17" spans="1:10" ht="18" customHeight="1">
      <c r="A17" s="5">
        <v>182</v>
      </c>
      <c r="B17" s="5">
        <v>1</v>
      </c>
      <c r="C17" s="5" t="s">
        <v>26</v>
      </c>
      <c r="D17" s="5" t="s">
        <v>23</v>
      </c>
      <c r="E17" s="5" t="s">
        <v>21</v>
      </c>
      <c r="F17" s="5" t="s">
        <v>23</v>
      </c>
      <c r="G17" s="5" t="s">
        <v>22</v>
      </c>
      <c r="H17" s="5" t="s">
        <v>21</v>
      </c>
      <c r="I17" s="14" t="s">
        <v>11</v>
      </c>
      <c r="J17" s="6">
        <f>J18</f>
        <v>17.015400000000003</v>
      </c>
    </row>
    <row r="18" spans="1:10" ht="18" customHeight="1">
      <c r="A18" s="5">
        <v>182</v>
      </c>
      <c r="B18" s="5">
        <v>1</v>
      </c>
      <c r="C18" s="5" t="s">
        <v>26</v>
      </c>
      <c r="D18" s="5" t="s">
        <v>27</v>
      </c>
      <c r="E18" s="5" t="s">
        <v>21</v>
      </c>
      <c r="F18" s="5" t="s">
        <v>24</v>
      </c>
      <c r="G18" s="5" t="s">
        <v>22</v>
      </c>
      <c r="H18" s="5">
        <v>110</v>
      </c>
      <c r="I18" s="14" t="s">
        <v>12</v>
      </c>
      <c r="J18" s="6">
        <f>J20</f>
        <v>17.015400000000003</v>
      </c>
    </row>
    <row r="19" spans="1:10" ht="18" customHeight="1">
      <c r="A19" s="10">
        <v>182</v>
      </c>
      <c r="B19" s="10">
        <v>1</v>
      </c>
      <c r="C19" s="10" t="s">
        <v>26</v>
      </c>
      <c r="D19" s="10" t="s">
        <v>27</v>
      </c>
      <c r="E19" s="10" t="s">
        <v>41</v>
      </c>
      <c r="F19" s="10" t="s">
        <v>24</v>
      </c>
      <c r="G19" s="10" t="s">
        <v>22</v>
      </c>
      <c r="H19" s="10">
        <v>110</v>
      </c>
      <c r="I19" s="11" t="s">
        <v>99</v>
      </c>
      <c r="J19" s="12">
        <f>J20</f>
        <v>17.015400000000003</v>
      </c>
    </row>
    <row r="20" spans="1:10" ht="18" customHeight="1">
      <c r="A20" s="10">
        <v>182</v>
      </c>
      <c r="B20" s="10">
        <v>1</v>
      </c>
      <c r="C20" s="10" t="s">
        <v>26</v>
      </c>
      <c r="D20" s="10" t="s">
        <v>27</v>
      </c>
      <c r="E20" s="10" t="s">
        <v>41</v>
      </c>
      <c r="F20" s="10" t="s">
        <v>24</v>
      </c>
      <c r="G20" s="10" t="s">
        <v>39</v>
      </c>
      <c r="H20" s="10">
        <v>110</v>
      </c>
      <c r="I20" s="11" t="s">
        <v>100</v>
      </c>
      <c r="J20" s="13">
        <f>17015.4/1000</f>
        <v>17.015400000000003</v>
      </c>
    </row>
    <row r="21" spans="1:10" ht="18" customHeight="1">
      <c r="A21" s="5">
        <v>182</v>
      </c>
      <c r="B21" s="5">
        <v>1</v>
      </c>
      <c r="C21" s="5" t="s">
        <v>28</v>
      </c>
      <c r="D21" s="5" t="s">
        <v>23</v>
      </c>
      <c r="E21" s="5" t="s">
        <v>21</v>
      </c>
      <c r="F21" s="5" t="s">
        <v>23</v>
      </c>
      <c r="G21" s="5" t="s">
        <v>22</v>
      </c>
      <c r="H21" s="5" t="s">
        <v>21</v>
      </c>
      <c r="I21" s="14" t="s">
        <v>13</v>
      </c>
      <c r="J21" s="6">
        <f>J22+J25</f>
        <v>1414.12213</v>
      </c>
    </row>
    <row r="22" spans="1:10" ht="18" customHeight="1">
      <c r="A22" s="5">
        <v>182</v>
      </c>
      <c r="B22" s="5">
        <v>1</v>
      </c>
      <c r="C22" s="5" t="s">
        <v>28</v>
      </c>
      <c r="D22" s="5" t="s">
        <v>24</v>
      </c>
      <c r="E22" s="5" t="s">
        <v>21</v>
      </c>
      <c r="F22" s="5" t="s">
        <v>23</v>
      </c>
      <c r="G22" s="5" t="s">
        <v>22</v>
      </c>
      <c r="H22" s="5">
        <v>110</v>
      </c>
      <c r="I22" s="14" t="s">
        <v>65</v>
      </c>
      <c r="J22" s="8">
        <f>J23</f>
        <v>468.42213</v>
      </c>
    </row>
    <row r="23" spans="1:10" ht="49.5" customHeight="1">
      <c r="A23" s="10">
        <v>182</v>
      </c>
      <c r="B23" s="10">
        <v>1</v>
      </c>
      <c r="C23" s="10" t="s">
        <v>28</v>
      </c>
      <c r="D23" s="10" t="s">
        <v>24</v>
      </c>
      <c r="E23" s="10" t="s">
        <v>29</v>
      </c>
      <c r="F23" s="10" t="s">
        <v>35</v>
      </c>
      <c r="G23" s="10" t="s">
        <v>22</v>
      </c>
      <c r="H23" s="10">
        <v>110</v>
      </c>
      <c r="I23" s="11" t="s">
        <v>66</v>
      </c>
      <c r="J23" s="12">
        <f>J24</f>
        <v>468.42213</v>
      </c>
    </row>
    <row r="24" spans="1:10" ht="50.25" customHeight="1">
      <c r="A24" s="10">
        <v>182</v>
      </c>
      <c r="B24" s="10">
        <v>1</v>
      </c>
      <c r="C24" s="10" t="s">
        <v>28</v>
      </c>
      <c r="D24" s="10" t="s">
        <v>24</v>
      </c>
      <c r="E24" s="10" t="s">
        <v>29</v>
      </c>
      <c r="F24" s="10" t="s">
        <v>35</v>
      </c>
      <c r="G24" s="10" t="s">
        <v>39</v>
      </c>
      <c r="H24" s="10">
        <v>110</v>
      </c>
      <c r="I24" s="11" t="s">
        <v>67</v>
      </c>
      <c r="J24" s="12">
        <f>468422.13/1000</f>
        <v>468.42213</v>
      </c>
    </row>
    <row r="25" spans="1:10" ht="17.25" customHeight="1">
      <c r="A25" s="5" t="s">
        <v>68</v>
      </c>
      <c r="B25" s="5" t="s">
        <v>60</v>
      </c>
      <c r="C25" s="5" t="s">
        <v>28</v>
      </c>
      <c r="D25" s="5" t="s">
        <v>28</v>
      </c>
      <c r="E25" s="5" t="s">
        <v>21</v>
      </c>
      <c r="F25" s="5" t="s">
        <v>23</v>
      </c>
      <c r="G25" s="5" t="s">
        <v>22</v>
      </c>
      <c r="H25" s="5" t="s">
        <v>21</v>
      </c>
      <c r="I25" s="14" t="s">
        <v>69</v>
      </c>
      <c r="J25" s="8">
        <f>J26+J29</f>
        <v>945.7</v>
      </c>
    </row>
    <row r="26" spans="1:10" ht="32.25" customHeight="1">
      <c r="A26" s="5" t="s">
        <v>68</v>
      </c>
      <c r="B26" s="5" t="s">
        <v>60</v>
      </c>
      <c r="C26" s="5" t="s">
        <v>28</v>
      </c>
      <c r="D26" s="5" t="s">
        <v>28</v>
      </c>
      <c r="E26" s="5" t="s">
        <v>41</v>
      </c>
      <c r="F26" s="5" t="s">
        <v>23</v>
      </c>
      <c r="G26" s="5" t="s">
        <v>22</v>
      </c>
      <c r="H26" s="5" t="s">
        <v>21</v>
      </c>
      <c r="I26" s="14" t="s">
        <v>90</v>
      </c>
      <c r="J26" s="6">
        <f>J27</f>
        <v>668</v>
      </c>
    </row>
    <row r="27" spans="1:10" ht="64.5" customHeight="1">
      <c r="A27" s="10">
        <v>182</v>
      </c>
      <c r="B27" s="10">
        <v>1</v>
      </c>
      <c r="C27" s="10" t="s">
        <v>28</v>
      </c>
      <c r="D27" s="10" t="s">
        <v>28</v>
      </c>
      <c r="E27" s="10" t="s">
        <v>33</v>
      </c>
      <c r="F27" s="10">
        <v>10</v>
      </c>
      <c r="G27" s="10" t="s">
        <v>22</v>
      </c>
      <c r="H27" s="10">
        <v>110</v>
      </c>
      <c r="I27" s="11" t="s">
        <v>91</v>
      </c>
      <c r="J27" s="12">
        <f>J28</f>
        <v>668</v>
      </c>
    </row>
    <row r="28" spans="1:10" ht="66" customHeight="1">
      <c r="A28" s="10">
        <v>182</v>
      </c>
      <c r="B28" s="10">
        <v>1</v>
      </c>
      <c r="C28" s="10" t="s">
        <v>28</v>
      </c>
      <c r="D28" s="10" t="s">
        <v>28</v>
      </c>
      <c r="E28" s="10" t="s">
        <v>33</v>
      </c>
      <c r="F28" s="10">
        <v>10</v>
      </c>
      <c r="G28" s="10" t="s">
        <v>39</v>
      </c>
      <c r="H28" s="10">
        <v>110</v>
      </c>
      <c r="I28" s="11" t="s">
        <v>92</v>
      </c>
      <c r="J28" s="13">
        <f>668000/1000</f>
        <v>668</v>
      </c>
    </row>
    <row r="29" spans="1:10" ht="35.25" customHeight="1">
      <c r="A29" s="5">
        <v>182</v>
      </c>
      <c r="B29" s="5">
        <v>1</v>
      </c>
      <c r="C29" s="5" t="s">
        <v>28</v>
      </c>
      <c r="D29" s="5" t="s">
        <v>28</v>
      </c>
      <c r="E29" s="5" t="s">
        <v>38</v>
      </c>
      <c r="F29" s="5" t="s">
        <v>23</v>
      </c>
      <c r="G29" s="5" t="s">
        <v>22</v>
      </c>
      <c r="H29" s="5">
        <v>110</v>
      </c>
      <c r="I29" s="14" t="s">
        <v>93</v>
      </c>
      <c r="J29" s="6">
        <f>J30</f>
        <v>277.7</v>
      </c>
    </row>
    <row r="30" spans="1:10" ht="81" customHeight="1">
      <c r="A30" s="10">
        <v>182</v>
      </c>
      <c r="B30" s="10">
        <v>1</v>
      </c>
      <c r="C30" s="10" t="s">
        <v>28</v>
      </c>
      <c r="D30" s="10" t="s">
        <v>28</v>
      </c>
      <c r="E30" s="10" t="s">
        <v>34</v>
      </c>
      <c r="F30" s="10" t="s">
        <v>35</v>
      </c>
      <c r="G30" s="10" t="s">
        <v>22</v>
      </c>
      <c r="H30" s="10">
        <v>110</v>
      </c>
      <c r="I30" s="11" t="s">
        <v>94</v>
      </c>
      <c r="J30" s="13">
        <f>J31</f>
        <v>277.7</v>
      </c>
    </row>
    <row r="31" spans="1:10" ht="66" customHeight="1">
      <c r="A31" s="10">
        <v>182</v>
      </c>
      <c r="B31" s="10">
        <v>1</v>
      </c>
      <c r="C31" s="10" t="s">
        <v>28</v>
      </c>
      <c r="D31" s="10" t="s">
        <v>28</v>
      </c>
      <c r="E31" s="10" t="s">
        <v>34</v>
      </c>
      <c r="F31" s="10" t="s">
        <v>35</v>
      </c>
      <c r="G31" s="10" t="s">
        <v>39</v>
      </c>
      <c r="H31" s="10">
        <v>110</v>
      </c>
      <c r="I31" s="11" t="s">
        <v>95</v>
      </c>
      <c r="J31" s="13">
        <f>277700/1000</f>
        <v>277.7</v>
      </c>
    </row>
    <row r="32" spans="1:10" ht="18" customHeight="1">
      <c r="A32" s="15">
        <v>804</v>
      </c>
      <c r="B32" s="15">
        <v>1</v>
      </c>
      <c r="C32" s="16" t="s">
        <v>36</v>
      </c>
      <c r="D32" s="16" t="s">
        <v>23</v>
      </c>
      <c r="E32" s="16" t="s">
        <v>21</v>
      </c>
      <c r="F32" s="16" t="s">
        <v>23</v>
      </c>
      <c r="G32" s="16" t="s">
        <v>22</v>
      </c>
      <c r="H32" s="16" t="s">
        <v>21</v>
      </c>
      <c r="I32" s="14" t="s">
        <v>14</v>
      </c>
      <c r="J32" s="6">
        <f>J33</f>
        <v>12.5</v>
      </c>
    </row>
    <row r="33" spans="1:10" ht="50.25" customHeight="1">
      <c r="A33" s="10">
        <v>804</v>
      </c>
      <c r="B33" s="10">
        <v>1</v>
      </c>
      <c r="C33" s="10" t="s">
        <v>36</v>
      </c>
      <c r="D33" s="10" t="s">
        <v>37</v>
      </c>
      <c r="E33" s="10" t="s">
        <v>21</v>
      </c>
      <c r="F33" s="10" t="s">
        <v>24</v>
      </c>
      <c r="G33" s="10" t="s">
        <v>22</v>
      </c>
      <c r="H33" s="10" t="s">
        <v>21</v>
      </c>
      <c r="I33" s="11" t="s">
        <v>96</v>
      </c>
      <c r="J33" s="12">
        <f>12500/1000</f>
        <v>12.5</v>
      </c>
    </row>
    <row r="34" spans="1:10" ht="82.5" customHeight="1">
      <c r="A34" s="10">
        <v>804</v>
      </c>
      <c r="B34" s="10">
        <v>1</v>
      </c>
      <c r="C34" s="10" t="s">
        <v>36</v>
      </c>
      <c r="D34" s="10" t="s">
        <v>37</v>
      </c>
      <c r="E34" s="10" t="s">
        <v>38</v>
      </c>
      <c r="F34" s="10" t="s">
        <v>24</v>
      </c>
      <c r="G34" s="10" t="s">
        <v>22</v>
      </c>
      <c r="H34" s="10" t="s">
        <v>40</v>
      </c>
      <c r="I34" s="11" t="s">
        <v>97</v>
      </c>
      <c r="J34" s="12">
        <f>J33</f>
        <v>12.5</v>
      </c>
    </row>
    <row r="35" spans="1:10" ht="83.25" customHeight="1">
      <c r="A35" s="10">
        <v>804</v>
      </c>
      <c r="B35" s="10">
        <v>1</v>
      </c>
      <c r="C35" s="10" t="s">
        <v>36</v>
      </c>
      <c r="D35" s="10" t="s">
        <v>37</v>
      </c>
      <c r="E35" s="10" t="s">
        <v>38</v>
      </c>
      <c r="F35" s="10" t="s">
        <v>24</v>
      </c>
      <c r="G35" s="10" t="s">
        <v>39</v>
      </c>
      <c r="H35" s="10" t="s">
        <v>40</v>
      </c>
      <c r="I35" s="11" t="s">
        <v>98</v>
      </c>
      <c r="J35" s="12">
        <f>J34</f>
        <v>12.5</v>
      </c>
    </row>
    <row r="36" spans="1:10" ht="33" customHeight="1">
      <c r="A36" s="5" t="s">
        <v>46</v>
      </c>
      <c r="B36" s="5" t="s">
        <v>60</v>
      </c>
      <c r="C36" s="5" t="s">
        <v>61</v>
      </c>
      <c r="D36" s="5" t="s">
        <v>23</v>
      </c>
      <c r="E36" s="5" t="s">
        <v>21</v>
      </c>
      <c r="F36" s="5" t="s">
        <v>23</v>
      </c>
      <c r="G36" s="5" t="s">
        <v>22</v>
      </c>
      <c r="H36" s="5" t="s">
        <v>21</v>
      </c>
      <c r="I36" s="14" t="s">
        <v>15</v>
      </c>
      <c r="J36" s="8">
        <f>J37+J40</f>
        <v>524.14137</v>
      </c>
    </row>
    <row r="37" spans="1:10" ht="97.5" customHeight="1">
      <c r="A37" s="5" t="s">
        <v>46</v>
      </c>
      <c r="B37" s="5" t="s">
        <v>60</v>
      </c>
      <c r="C37" s="5" t="s">
        <v>61</v>
      </c>
      <c r="D37" s="5" t="s">
        <v>26</v>
      </c>
      <c r="E37" s="5" t="s">
        <v>21</v>
      </c>
      <c r="F37" s="5" t="s">
        <v>23</v>
      </c>
      <c r="G37" s="5" t="s">
        <v>22</v>
      </c>
      <c r="H37" s="5" t="s">
        <v>62</v>
      </c>
      <c r="I37" s="14" t="s">
        <v>70</v>
      </c>
      <c r="J37" s="8">
        <f>J38</f>
        <v>14.731219999999999</v>
      </c>
    </row>
    <row r="38" spans="1:10" ht="66.75" customHeight="1">
      <c r="A38" s="10" t="s">
        <v>46</v>
      </c>
      <c r="B38" s="10" t="s">
        <v>60</v>
      </c>
      <c r="C38" s="10" t="s">
        <v>61</v>
      </c>
      <c r="D38" s="10" t="s">
        <v>26</v>
      </c>
      <c r="E38" s="10" t="s">
        <v>157</v>
      </c>
      <c r="F38" s="10" t="s">
        <v>35</v>
      </c>
      <c r="G38" s="10" t="s">
        <v>22</v>
      </c>
      <c r="H38" s="10" t="s">
        <v>62</v>
      </c>
      <c r="I38" s="11" t="s">
        <v>158</v>
      </c>
      <c r="J38" s="12">
        <f>14731.22/1000</f>
        <v>14.731219999999999</v>
      </c>
    </row>
    <row r="39" spans="1:10" ht="65.25" customHeight="1">
      <c r="A39" s="10" t="s">
        <v>46</v>
      </c>
      <c r="B39" s="10" t="s">
        <v>60</v>
      </c>
      <c r="C39" s="10" t="s">
        <v>61</v>
      </c>
      <c r="D39" s="10" t="s">
        <v>26</v>
      </c>
      <c r="E39" s="10" t="s">
        <v>157</v>
      </c>
      <c r="F39" s="10" t="s">
        <v>35</v>
      </c>
      <c r="G39" s="10" t="s">
        <v>39</v>
      </c>
      <c r="H39" s="10" t="s">
        <v>62</v>
      </c>
      <c r="I39" s="11" t="s">
        <v>159</v>
      </c>
      <c r="J39" s="12">
        <f>J38</f>
        <v>14.731219999999999</v>
      </c>
    </row>
    <row r="40" spans="1:10" ht="83.25" customHeight="1">
      <c r="A40" s="5">
        <v>853</v>
      </c>
      <c r="B40" s="5">
        <v>1</v>
      </c>
      <c r="C40" s="5">
        <v>11</v>
      </c>
      <c r="D40" s="5" t="s">
        <v>26</v>
      </c>
      <c r="E40" s="5" t="s">
        <v>41</v>
      </c>
      <c r="F40" s="5" t="s">
        <v>23</v>
      </c>
      <c r="G40" s="5" t="s">
        <v>22</v>
      </c>
      <c r="H40" s="5" t="s">
        <v>62</v>
      </c>
      <c r="I40" s="14" t="s">
        <v>71</v>
      </c>
      <c r="J40" s="6">
        <f>J41</f>
        <v>509.41015000000004</v>
      </c>
    </row>
    <row r="41" spans="1:10" ht="84.75" customHeight="1">
      <c r="A41" s="10">
        <v>853</v>
      </c>
      <c r="B41" s="10">
        <v>1</v>
      </c>
      <c r="C41" s="10">
        <v>11</v>
      </c>
      <c r="D41" s="10" t="s">
        <v>26</v>
      </c>
      <c r="E41" s="10" t="s">
        <v>33</v>
      </c>
      <c r="F41" s="10">
        <v>10</v>
      </c>
      <c r="G41" s="10" t="s">
        <v>22</v>
      </c>
      <c r="H41" s="10">
        <v>120</v>
      </c>
      <c r="I41" s="11" t="s">
        <v>16</v>
      </c>
      <c r="J41" s="13">
        <f>509410.15/1000</f>
        <v>509.41015000000004</v>
      </c>
    </row>
    <row r="42" spans="1:10" ht="81" customHeight="1">
      <c r="A42" s="10">
        <v>853</v>
      </c>
      <c r="B42" s="10">
        <v>1</v>
      </c>
      <c r="C42" s="10">
        <v>11</v>
      </c>
      <c r="D42" s="10" t="s">
        <v>26</v>
      </c>
      <c r="E42" s="10" t="s">
        <v>33</v>
      </c>
      <c r="F42" s="10">
        <v>10</v>
      </c>
      <c r="G42" s="10" t="s">
        <v>39</v>
      </c>
      <c r="H42" s="10">
        <v>120</v>
      </c>
      <c r="I42" s="11" t="s">
        <v>72</v>
      </c>
      <c r="J42" s="13">
        <f>J41</f>
        <v>509.41015000000004</v>
      </c>
    </row>
    <row r="43" spans="1:10" ht="30.75" customHeight="1">
      <c r="A43" s="5">
        <v>804</v>
      </c>
      <c r="B43" s="5">
        <v>1</v>
      </c>
      <c r="C43" s="5">
        <v>13</v>
      </c>
      <c r="D43" s="5" t="s">
        <v>23</v>
      </c>
      <c r="E43" s="5" t="s">
        <v>21</v>
      </c>
      <c r="F43" s="5" t="s">
        <v>23</v>
      </c>
      <c r="G43" s="5" t="s">
        <v>22</v>
      </c>
      <c r="H43" s="5" t="s">
        <v>21</v>
      </c>
      <c r="I43" s="14" t="s">
        <v>73</v>
      </c>
      <c r="J43" s="6">
        <f>J44</f>
        <v>20</v>
      </c>
    </row>
    <row r="44" spans="1:10" ht="18.75" customHeight="1">
      <c r="A44" s="5">
        <v>804</v>
      </c>
      <c r="B44" s="5">
        <v>1</v>
      </c>
      <c r="C44" s="5">
        <v>13</v>
      </c>
      <c r="D44" s="5" t="s">
        <v>24</v>
      </c>
      <c r="E44" s="5" t="s">
        <v>21</v>
      </c>
      <c r="F44" s="5" t="s">
        <v>23</v>
      </c>
      <c r="G44" s="5" t="s">
        <v>22</v>
      </c>
      <c r="H44" s="5">
        <v>130</v>
      </c>
      <c r="I44" s="14" t="s">
        <v>74</v>
      </c>
      <c r="J44" s="6">
        <f>J45</f>
        <v>20</v>
      </c>
    </row>
    <row r="45" spans="1:10" ht="18" customHeight="1">
      <c r="A45" s="10">
        <v>804</v>
      </c>
      <c r="B45" s="10">
        <v>1</v>
      </c>
      <c r="C45" s="10">
        <v>13</v>
      </c>
      <c r="D45" s="10" t="s">
        <v>24</v>
      </c>
      <c r="E45" s="10" t="s">
        <v>75</v>
      </c>
      <c r="F45" s="10" t="s">
        <v>23</v>
      </c>
      <c r="G45" s="10" t="s">
        <v>22</v>
      </c>
      <c r="H45" s="10" t="s">
        <v>78</v>
      </c>
      <c r="I45" s="11" t="s">
        <v>76</v>
      </c>
      <c r="J45" s="13">
        <f>20000/1000</f>
        <v>20</v>
      </c>
    </row>
    <row r="46" spans="1:10" ht="33" customHeight="1">
      <c r="A46" s="10">
        <v>804</v>
      </c>
      <c r="B46" s="10">
        <v>1</v>
      </c>
      <c r="C46" s="10">
        <v>13</v>
      </c>
      <c r="D46" s="10" t="s">
        <v>24</v>
      </c>
      <c r="E46" s="10" t="s">
        <v>77</v>
      </c>
      <c r="F46" s="10" t="s">
        <v>35</v>
      </c>
      <c r="G46" s="10" t="s">
        <v>22</v>
      </c>
      <c r="H46" s="10" t="s">
        <v>78</v>
      </c>
      <c r="I46" s="11" t="s">
        <v>79</v>
      </c>
      <c r="J46" s="13">
        <f>J45</f>
        <v>20</v>
      </c>
    </row>
    <row r="47" spans="1:10" ht="33.75" customHeight="1">
      <c r="A47" s="10">
        <v>804</v>
      </c>
      <c r="B47" s="10">
        <v>1</v>
      </c>
      <c r="C47" s="10">
        <v>13</v>
      </c>
      <c r="D47" s="10" t="s">
        <v>24</v>
      </c>
      <c r="E47" s="10" t="s">
        <v>77</v>
      </c>
      <c r="F47" s="10" t="s">
        <v>35</v>
      </c>
      <c r="G47" s="10" t="s">
        <v>22</v>
      </c>
      <c r="H47" s="10" t="s">
        <v>78</v>
      </c>
      <c r="I47" s="11" t="s">
        <v>80</v>
      </c>
      <c r="J47" s="13">
        <f>J46</f>
        <v>20</v>
      </c>
    </row>
    <row r="48" spans="1:10" s="35" customFormat="1" ht="33.75" customHeight="1">
      <c r="A48" s="5" t="s">
        <v>145</v>
      </c>
      <c r="B48" s="5" t="s">
        <v>60</v>
      </c>
      <c r="C48" s="5" t="s">
        <v>146</v>
      </c>
      <c r="D48" s="5" t="s">
        <v>23</v>
      </c>
      <c r="E48" s="5" t="s">
        <v>21</v>
      </c>
      <c r="F48" s="5" t="s">
        <v>23</v>
      </c>
      <c r="G48" s="5" t="s">
        <v>22</v>
      </c>
      <c r="H48" s="5" t="s">
        <v>21</v>
      </c>
      <c r="I48" s="14" t="s">
        <v>147</v>
      </c>
      <c r="J48" s="6">
        <f>98158.5/1000</f>
        <v>98.1585</v>
      </c>
    </row>
    <row r="49" spans="1:10" s="37" customFormat="1" ht="61.5" customHeight="1">
      <c r="A49" s="36" t="s">
        <v>145</v>
      </c>
      <c r="B49" s="36" t="s">
        <v>60</v>
      </c>
      <c r="C49" s="36" t="s">
        <v>146</v>
      </c>
      <c r="D49" s="36" t="s">
        <v>28</v>
      </c>
      <c r="E49" s="36" t="s">
        <v>21</v>
      </c>
      <c r="F49" s="36" t="s">
        <v>23</v>
      </c>
      <c r="G49" s="36" t="s">
        <v>22</v>
      </c>
      <c r="H49" s="36" t="s">
        <v>150</v>
      </c>
      <c r="I49" s="38" t="s">
        <v>148</v>
      </c>
      <c r="J49" s="39">
        <f>J48</f>
        <v>98.1585</v>
      </c>
    </row>
    <row r="50" spans="1:10" s="37" customFormat="1" ht="66.75" customHeight="1">
      <c r="A50" s="10" t="s">
        <v>145</v>
      </c>
      <c r="B50" s="10" t="s">
        <v>60</v>
      </c>
      <c r="C50" s="10" t="s">
        <v>146</v>
      </c>
      <c r="D50" s="10" t="s">
        <v>28</v>
      </c>
      <c r="E50" s="10" t="s">
        <v>21</v>
      </c>
      <c r="F50" s="10" t="s">
        <v>23</v>
      </c>
      <c r="G50" s="10" t="s">
        <v>22</v>
      </c>
      <c r="H50" s="10" t="s">
        <v>150</v>
      </c>
      <c r="I50" s="11" t="s">
        <v>149</v>
      </c>
      <c r="J50" s="13">
        <f>J49</f>
        <v>98.1585</v>
      </c>
    </row>
    <row r="51" spans="1:10" s="37" customFormat="1" ht="16.5" customHeight="1">
      <c r="A51" s="5" t="s">
        <v>46</v>
      </c>
      <c r="B51" s="5" t="s">
        <v>60</v>
      </c>
      <c r="C51" s="5" t="s">
        <v>161</v>
      </c>
      <c r="D51" s="5" t="s">
        <v>23</v>
      </c>
      <c r="E51" s="5" t="s">
        <v>21</v>
      </c>
      <c r="F51" s="5" t="s">
        <v>23</v>
      </c>
      <c r="G51" s="5" t="s">
        <v>22</v>
      </c>
      <c r="H51" s="5" t="s">
        <v>21</v>
      </c>
      <c r="I51" s="14" t="s">
        <v>162</v>
      </c>
      <c r="J51" s="6">
        <v>5</v>
      </c>
    </row>
    <row r="52" spans="1:10" s="37" customFormat="1" ht="53.25" customHeight="1">
      <c r="A52" s="10" t="s">
        <v>46</v>
      </c>
      <c r="B52" s="10" t="s">
        <v>60</v>
      </c>
      <c r="C52" s="10" t="s">
        <v>161</v>
      </c>
      <c r="D52" s="10" t="s">
        <v>163</v>
      </c>
      <c r="E52" s="10" t="s">
        <v>21</v>
      </c>
      <c r="F52" s="10" t="s">
        <v>25</v>
      </c>
      <c r="G52" s="10" t="s">
        <v>22</v>
      </c>
      <c r="H52" s="10" t="s">
        <v>164</v>
      </c>
      <c r="I52" s="11" t="s">
        <v>165</v>
      </c>
      <c r="J52" s="13">
        <v>5</v>
      </c>
    </row>
    <row r="53" spans="1:10" s="37" customFormat="1" ht="66.75" customHeight="1">
      <c r="A53" s="10" t="s">
        <v>46</v>
      </c>
      <c r="B53" s="10" t="s">
        <v>60</v>
      </c>
      <c r="C53" s="10" t="s">
        <v>161</v>
      </c>
      <c r="D53" s="10" t="s">
        <v>163</v>
      </c>
      <c r="E53" s="10" t="s">
        <v>166</v>
      </c>
      <c r="F53" s="10" t="s">
        <v>25</v>
      </c>
      <c r="G53" s="10" t="s">
        <v>22</v>
      </c>
      <c r="H53" s="10" t="s">
        <v>164</v>
      </c>
      <c r="I53" s="11" t="s">
        <v>167</v>
      </c>
      <c r="J53" s="13">
        <v>5</v>
      </c>
    </row>
    <row r="54" spans="1:10" ht="18.75" customHeight="1">
      <c r="A54" s="5">
        <v>804</v>
      </c>
      <c r="B54" s="5">
        <v>2</v>
      </c>
      <c r="C54" s="5" t="s">
        <v>23</v>
      </c>
      <c r="D54" s="5" t="s">
        <v>23</v>
      </c>
      <c r="E54" s="5" t="s">
        <v>21</v>
      </c>
      <c r="F54" s="5" t="s">
        <v>23</v>
      </c>
      <c r="G54" s="5" t="s">
        <v>22</v>
      </c>
      <c r="H54" s="5" t="s">
        <v>21</v>
      </c>
      <c r="I54" s="14" t="s">
        <v>17</v>
      </c>
      <c r="J54" s="6">
        <f>J55</f>
        <v>5000.22733</v>
      </c>
    </row>
    <row r="55" spans="1:10" ht="31.5" customHeight="1">
      <c r="A55" s="5">
        <v>804</v>
      </c>
      <c r="B55" s="5">
        <v>2</v>
      </c>
      <c r="C55" s="5" t="s">
        <v>25</v>
      </c>
      <c r="D55" s="5" t="s">
        <v>23</v>
      </c>
      <c r="E55" s="5" t="s">
        <v>21</v>
      </c>
      <c r="F55" s="5" t="s">
        <v>23</v>
      </c>
      <c r="G55" s="5" t="s">
        <v>22</v>
      </c>
      <c r="H55" s="5" t="s">
        <v>21</v>
      </c>
      <c r="I55" s="14" t="s">
        <v>18</v>
      </c>
      <c r="J55" s="6">
        <f>J56+J64+J70+J60+J92</f>
        <v>5000.22733</v>
      </c>
    </row>
    <row r="56" spans="1:10" ht="15.75" customHeight="1">
      <c r="A56" s="5">
        <v>804</v>
      </c>
      <c r="B56" s="5">
        <v>2</v>
      </c>
      <c r="C56" s="5" t="s">
        <v>25</v>
      </c>
      <c r="D56" s="5" t="s">
        <v>24</v>
      </c>
      <c r="E56" s="5" t="s">
        <v>52</v>
      </c>
      <c r="F56" s="5" t="s">
        <v>23</v>
      </c>
      <c r="G56" s="5" t="s">
        <v>22</v>
      </c>
      <c r="H56" s="5">
        <v>151</v>
      </c>
      <c r="I56" s="14" t="s">
        <v>81</v>
      </c>
      <c r="J56" s="6">
        <f>J57</f>
        <v>1352.1</v>
      </c>
    </row>
    <row r="57" spans="1:10" ht="32.25" customHeight="1">
      <c r="A57" s="10">
        <v>804</v>
      </c>
      <c r="B57" s="10">
        <v>2</v>
      </c>
      <c r="C57" s="10" t="s">
        <v>25</v>
      </c>
      <c r="D57" s="10" t="s">
        <v>24</v>
      </c>
      <c r="E57" s="10" t="s">
        <v>52</v>
      </c>
      <c r="F57" s="10" t="s">
        <v>35</v>
      </c>
      <c r="G57" s="10" t="s">
        <v>22</v>
      </c>
      <c r="H57" s="10">
        <v>151</v>
      </c>
      <c r="I57" s="11" t="s">
        <v>82</v>
      </c>
      <c r="J57" s="13">
        <f>J58+J59</f>
        <v>1352.1</v>
      </c>
    </row>
    <row r="58" spans="1:10" ht="32.25" customHeight="1">
      <c r="A58" s="10">
        <v>804</v>
      </c>
      <c r="B58" s="10">
        <v>2</v>
      </c>
      <c r="C58" s="10" t="s">
        <v>25</v>
      </c>
      <c r="D58" s="10" t="s">
        <v>24</v>
      </c>
      <c r="E58" s="10" t="s">
        <v>52</v>
      </c>
      <c r="F58" s="10" t="s">
        <v>35</v>
      </c>
      <c r="G58" s="10" t="s">
        <v>106</v>
      </c>
      <c r="H58" s="10">
        <v>151</v>
      </c>
      <c r="I58" s="11" t="s">
        <v>107</v>
      </c>
      <c r="J58" s="13">
        <v>414.9</v>
      </c>
    </row>
    <row r="59" spans="1:10" ht="32.25" customHeight="1">
      <c r="A59" s="10">
        <v>804</v>
      </c>
      <c r="B59" s="10">
        <v>2</v>
      </c>
      <c r="C59" s="10" t="s">
        <v>25</v>
      </c>
      <c r="D59" s="10" t="s">
        <v>24</v>
      </c>
      <c r="E59" s="10" t="s">
        <v>52</v>
      </c>
      <c r="F59" s="10" t="s">
        <v>35</v>
      </c>
      <c r="G59" s="10" t="s">
        <v>108</v>
      </c>
      <c r="H59" s="10">
        <v>151</v>
      </c>
      <c r="I59" s="11" t="s">
        <v>109</v>
      </c>
      <c r="J59" s="13">
        <v>937.2</v>
      </c>
    </row>
    <row r="60" spans="1:10" ht="32.25" customHeight="1">
      <c r="A60" s="5">
        <v>804</v>
      </c>
      <c r="B60" s="31" t="s">
        <v>47</v>
      </c>
      <c r="C60" s="31" t="s">
        <v>25</v>
      </c>
      <c r="D60" s="31" t="s">
        <v>25</v>
      </c>
      <c r="E60" s="31" t="s">
        <v>21</v>
      </c>
      <c r="F60" s="31" t="s">
        <v>23</v>
      </c>
      <c r="G60" s="31" t="s">
        <v>22</v>
      </c>
      <c r="H60" s="31" t="s">
        <v>49</v>
      </c>
      <c r="I60" s="18" t="s">
        <v>126</v>
      </c>
      <c r="J60" s="6">
        <f>20+J61+J62</f>
        <v>185.26</v>
      </c>
    </row>
    <row r="61" spans="1:10" s="42" customFormat="1" ht="48.75" customHeight="1">
      <c r="A61" s="40">
        <v>804</v>
      </c>
      <c r="B61" s="40">
        <v>2</v>
      </c>
      <c r="C61" s="40" t="s">
        <v>25</v>
      </c>
      <c r="D61" s="40" t="s">
        <v>25</v>
      </c>
      <c r="E61" s="40" t="s">
        <v>153</v>
      </c>
      <c r="F61" s="40" t="s">
        <v>35</v>
      </c>
      <c r="G61" s="40" t="s">
        <v>22</v>
      </c>
      <c r="H61" s="40">
        <v>151</v>
      </c>
      <c r="I61" s="34" t="s">
        <v>154</v>
      </c>
      <c r="J61" s="41">
        <v>69.5</v>
      </c>
    </row>
    <row r="62" spans="1:10" ht="32.25" customHeight="1">
      <c r="A62" s="10">
        <v>804</v>
      </c>
      <c r="B62" s="10">
        <v>2</v>
      </c>
      <c r="C62" s="10" t="s">
        <v>25</v>
      </c>
      <c r="D62" s="10" t="s">
        <v>25</v>
      </c>
      <c r="E62" s="10" t="s">
        <v>48</v>
      </c>
      <c r="F62" s="10" t="s">
        <v>35</v>
      </c>
      <c r="G62" s="10" t="s">
        <v>127</v>
      </c>
      <c r="H62" s="10">
        <v>151</v>
      </c>
      <c r="I62" s="34" t="s">
        <v>128</v>
      </c>
      <c r="J62" s="13">
        <v>95.76</v>
      </c>
    </row>
    <row r="63" spans="1:10" ht="32.25" customHeight="1">
      <c r="A63" s="10">
        <v>804</v>
      </c>
      <c r="B63" s="10">
        <v>2</v>
      </c>
      <c r="C63" s="10" t="s">
        <v>25</v>
      </c>
      <c r="D63" s="10" t="s">
        <v>25</v>
      </c>
      <c r="E63" s="10" t="s">
        <v>48</v>
      </c>
      <c r="F63" s="10" t="s">
        <v>35</v>
      </c>
      <c r="G63" s="10" t="s">
        <v>124</v>
      </c>
      <c r="H63" s="10">
        <v>151</v>
      </c>
      <c r="I63" s="11" t="s">
        <v>125</v>
      </c>
      <c r="J63" s="13">
        <v>20</v>
      </c>
    </row>
    <row r="64" spans="1:10" ht="33.75" customHeight="1">
      <c r="A64" s="5">
        <v>804</v>
      </c>
      <c r="B64" s="5">
        <v>2</v>
      </c>
      <c r="C64" s="5" t="s">
        <v>25</v>
      </c>
      <c r="D64" s="5" t="s">
        <v>27</v>
      </c>
      <c r="E64" s="5" t="s">
        <v>21</v>
      </c>
      <c r="F64" s="5" t="s">
        <v>23</v>
      </c>
      <c r="G64" s="5" t="s">
        <v>22</v>
      </c>
      <c r="H64" s="5">
        <v>151</v>
      </c>
      <c r="I64" s="14" t="s">
        <v>19</v>
      </c>
      <c r="J64" s="6">
        <f>J65+J67</f>
        <v>93.5</v>
      </c>
    </row>
    <row r="65" spans="1:10" ht="49.5" customHeight="1">
      <c r="A65" s="5">
        <v>804</v>
      </c>
      <c r="B65" s="5">
        <v>2</v>
      </c>
      <c r="C65" s="5" t="s">
        <v>25</v>
      </c>
      <c r="D65" s="5" t="s">
        <v>27</v>
      </c>
      <c r="E65" s="5" t="s">
        <v>43</v>
      </c>
      <c r="F65" s="5" t="s">
        <v>23</v>
      </c>
      <c r="G65" s="5" t="s">
        <v>22</v>
      </c>
      <c r="H65" s="5">
        <v>151</v>
      </c>
      <c r="I65" s="14" t="s">
        <v>83</v>
      </c>
      <c r="J65" s="6">
        <f>J66</f>
        <v>87.1</v>
      </c>
    </row>
    <row r="66" spans="1:10" ht="49.5" customHeight="1">
      <c r="A66" s="10">
        <v>804</v>
      </c>
      <c r="B66" s="10">
        <v>2</v>
      </c>
      <c r="C66" s="10" t="s">
        <v>25</v>
      </c>
      <c r="D66" s="10" t="s">
        <v>27</v>
      </c>
      <c r="E66" s="10" t="s">
        <v>43</v>
      </c>
      <c r="F66" s="10">
        <v>10</v>
      </c>
      <c r="G66" s="10" t="s">
        <v>22</v>
      </c>
      <c r="H66" s="10">
        <v>151</v>
      </c>
      <c r="I66" s="11" t="s">
        <v>84</v>
      </c>
      <c r="J66" s="13">
        <f>87100/1000</f>
        <v>87.1</v>
      </c>
    </row>
    <row r="67" spans="1:10" ht="33" customHeight="1">
      <c r="A67" s="5">
        <v>804</v>
      </c>
      <c r="B67" s="5">
        <v>2</v>
      </c>
      <c r="C67" s="5" t="s">
        <v>25</v>
      </c>
      <c r="D67" s="5" t="s">
        <v>27</v>
      </c>
      <c r="E67" s="5" t="s">
        <v>44</v>
      </c>
      <c r="F67" s="5" t="s">
        <v>23</v>
      </c>
      <c r="G67" s="5" t="s">
        <v>22</v>
      </c>
      <c r="H67" s="5">
        <v>151</v>
      </c>
      <c r="I67" s="14" t="s">
        <v>85</v>
      </c>
      <c r="J67" s="6">
        <f>J68</f>
        <v>6.4</v>
      </c>
    </row>
    <row r="68" spans="1:10" ht="35.25" customHeight="1">
      <c r="A68" s="10" t="s">
        <v>46</v>
      </c>
      <c r="B68" s="10" t="s">
        <v>47</v>
      </c>
      <c r="C68" s="10" t="s">
        <v>25</v>
      </c>
      <c r="D68" s="10" t="s">
        <v>27</v>
      </c>
      <c r="E68" s="10" t="s">
        <v>44</v>
      </c>
      <c r="F68" s="10" t="s">
        <v>35</v>
      </c>
      <c r="G68" s="10" t="s">
        <v>22</v>
      </c>
      <c r="H68" s="10" t="s">
        <v>49</v>
      </c>
      <c r="I68" s="11" t="s">
        <v>86</v>
      </c>
      <c r="J68" s="13">
        <f>6400/1000</f>
        <v>6.4</v>
      </c>
    </row>
    <row r="69" spans="1:10" ht="52.5" customHeight="1">
      <c r="A69" s="10" t="s">
        <v>46</v>
      </c>
      <c r="B69" s="10" t="s">
        <v>47</v>
      </c>
      <c r="C69" s="10" t="s">
        <v>25</v>
      </c>
      <c r="D69" s="10" t="s">
        <v>27</v>
      </c>
      <c r="E69" s="10" t="s">
        <v>44</v>
      </c>
      <c r="F69" s="10" t="s">
        <v>35</v>
      </c>
      <c r="G69" s="10" t="s">
        <v>87</v>
      </c>
      <c r="H69" s="10" t="s">
        <v>49</v>
      </c>
      <c r="I69" s="11" t="s">
        <v>88</v>
      </c>
      <c r="J69" s="13">
        <f>J68</f>
        <v>6.4</v>
      </c>
    </row>
    <row r="70" spans="1:10" ht="17.25" customHeight="1">
      <c r="A70" s="5">
        <v>804</v>
      </c>
      <c r="B70" s="5">
        <v>2</v>
      </c>
      <c r="C70" s="5" t="s">
        <v>25</v>
      </c>
      <c r="D70" s="5" t="s">
        <v>37</v>
      </c>
      <c r="E70" s="5" t="s">
        <v>21</v>
      </c>
      <c r="F70" s="5" t="s">
        <v>23</v>
      </c>
      <c r="G70" s="5" t="s">
        <v>22</v>
      </c>
      <c r="H70" s="5">
        <v>151</v>
      </c>
      <c r="I70" s="14" t="s">
        <v>89</v>
      </c>
      <c r="J70" s="6">
        <f>J71+J74</f>
        <v>3304.36733</v>
      </c>
    </row>
    <row r="71" spans="1:10" ht="80.25" customHeight="1">
      <c r="A71" s="5">
        <v>804</v>
      </c>
      <c r="B71" s="5">
        <v>2</v>
      </c>
      <c r="C71" s="5" t="s">
        <v>25</v>
      </c>
      <c r="D71" s="5" t="s">
        <v>37</v>
      </c>
      <c r="E71" s="5" t="s">
        <v>42</v>
      </c>
      <c r="F71" s="5">
        <v>10</v>
      </c>
      <c r="G71" s="5" t="s">
        <v>22</v>
      </c>
      <c r="H71" s="5">
        <v>151</v>
      </c>
      <c r="I71" s="14" t="s">
        <v>20</v>
      </c>
      <c r="J71" s="6">
        <f>J72+J73</f>
        <v>219.89294</v>
      </c>
    </row>
    <row r="72" spans="1:10" s="42" customFormat="1" ht="66" customHeight="1">
      <c r="A72" s="40" t="s">
        <v>46</v>
      </c>
      <c r="B72" s="40" t="s">
        <v>47</v>
      </c>
      <c r="C72" s="40" t="s">
        <v>25</v>
      </c>
      <c r="D72" s="40" t="s">
        <v>37</v>
      </c>
      <c r="E72" s="40" t="s">
        <v>42</v>
      </c>
      <c r="F72" s="40" t="s">
        <v>35</v>
      </c>
      <c r="G72" s="40" t="s">
        <v>53</v>
      </c>
      <c r="H72" s="40" t="s">
        <v>49</v>
      </c>
      <c r="I72" s="34" t="s">
        <v>110</v>
      </c>
      <c r="J72" s="41">
        <f>2492.94/1000</f>
        <v>2.49294</v>
      </c>
    </row>
    <row r="73" spans="1:10" ht="114" customHeight="1">
      <c r="A73" s="10">
        <v>804</v>
      </c>
      <c r="B73" s="10">
        <v>2</v>
      </c>
      <c r="C73" s="10" t="s">
        <v>25</v>
      </c>
      <c r="D73" s="10" t="s">
        <v>37</v>
      </c>
      <c r="E73" s="10" t="s">
        <v>42</v>
      </c>
      <c r="F73" s="10">
        <v>10</v>
      </c>
      <c r="G73" s="10" t="s">
        <v>45</v>
      </c>
      <c r="H73" s="10">
        <v>151</v>
      </c>
      <c r="I73" s="11" t="s">
        <v>111</v>
      </c>
      <c r="J73" s="13">
        <v>217.4</v>
      </c>
    </row>
    <row r="74" spans="1:10" ht="31.5">
      <c r="A74" s="5" t="s">
        <v>46</v>
      </c>
      <c r="B74" s="5" t="s">
        <v>47</v>
      </c>
      <c r="C74" s="5" t="s">
        <v>25</v>
      </c>
      <c r="D74" s="5" t="s">
        <v>37</v>
      </c>
      <c r="E74" s="5" t="s">
        <v>48</v>
      </c>
      <c r="F74" s="5" t="s">
        <v>35</v>
      </c>
      <c r="G74" s="5" t="s">
        <v>22</v>
      </c>
      <c r="H74" s="5" t="s">
        <v>49</v>
      </c>
      <c r="I74" s="14" t="s">
        <v>57</v>
      </c>
      <c r="J74" s="6">
        <f>SUM(J75:J91)</f>
        <v>3084.47439</v>
      </c>
    </row>
    <row r="75" spans="1:10" ht="36" customHeight="1">
      <c r="A75" s="10" t="s">
        <v>46</v>
      </c>
      <c r="B75" s="10" t="s">
        <v>47</v>
      </c>
      <c r="C75" s="10" t="s">
        <v>25</v>
      </c>
      <c r="D75" s="10" t="s">
        <v>37</v>
      </c>
      <c r="E75" s="10" t="s">
        <v>48</v>
      </c>
      <c r="F75" s="10" t="s">
        <v>35</v>
      </c>
      <c r="G75" s="10" t="s">
        <v>54</v>
      </c>
      <c r="H75" s="10" t="s">
        <v>49</v>
      </c>
      <c r="I75" s="11" t="s">
        <v>64</v>
      </c>
      <c r="J75" s="13">
        <f>102500/1000</f>
        <v>102.5</v>
      </c>
    </row>
    <row r="76" spans="1:10" ht="50.25" customHeight="1">
      <c r="A76" s="10" t="s">
        <v>46</v>
      </c>
      <c r="B76" s="10" t="s">
        <v>47</v>
      </c>
      <c r="C76" s="10" t="s">
        <v>25</v>
      </c>
      <c r="D76" s="10" t="s">
        <v>37</v>
      </c>
      <c r="E76" s="10" t="s">
        <v>48</v>
      </c>
      <c r="F76" s="10" t="s">
        <v>35</v>
      </c>
      <c r="G76" s="10" t="s">
        <v>112</v>
      </c>
      <c r="H76" s="10" t="s">
        <v>49</v>
      </c>
      <c r="I76" s="11" t="s">
        <v>113</v>
      </c>
      <c r="J76" s="13">
        <f>14978.2/1000</f>
        <v>14.978200000000001</v>
      </c>
    </row>
    <row r="77" spans="1:10" ht="66.75" customHeight="1">
      <c r="A77" s="10" t="s">
        <v>46</v>
      </c>
      <c r="B77" s="10" t="s">
        <v>47</v>
      </c>
      <c r="C77" s="10" t="s">
        <v>25</v>
      </c>
      <c r="D77" s="10" t="s">
        <v>37</v>
      </c>
      <c r="E77" s="10" t="s">
        <v>48</v>
      </c>
      <c r="F77" s="10" t="s">
        <v>35</v>
      </c>
      <c r="G77" s="10" t="s">
        <v>114</v>
      </c>
      <c r="H77" s="10" t="s">
        <v>49</v>
      </c>
      <c r="I77" s="11" t="s">
        <v>115</v>
      </c>
      <c r="J77" s="32">
        <v>70.8</v>
      </c>
    </row>
    <row r="78" spans="1:10" ht="81" customHeight="1">
      <c r="A78" s="10" t="s">
        <v>46</v>
      </c>
      <c r="B78" s="10" t="s">
        <v>47</v>
      </c>
      <c r="C78" s="10" t="s">
        <v>25</v>
      </c>
      <c r="D78" s="10" t="s">
        <v>37</v>
      </c>
      <c r="E78" s="10" t="s">
        <v>48</v>
      </c>
      <c r="F78" s="10" t="s">
        <v>35</v>
      </c>
      <c r="G78" s="10" t="s">
        <v>116</v>
      </c>
      <c r="H78" s="10" t="s">
        <v>49</v>
      </c>
      <c r="I78" s="11" t="s">
        <v>117</v>
      </c>
      <c r="J78" s="13">
        <f>55600/1000</f>
        <v>55.6</v>
      </c>
    </row>
    <row r="79" spans="1:10" ht="48" customHeight="1">
      <c r="A79" s="10">
        <v>804</v>
      </c>
      <c r="B79" s="10">
        <v>2</v>
      </c>
      <c r="C79" s="10" t="s">
        <v>25</v>
      </c>
      <c r="D79" s="10" t="s">
        <v>37</v>
      </c>
      <c r="E79" s="10" t="s">
        <v>48</v>
      </c>
      <c r="F79" s="10" t="s">
        <v>35</v>
      </c>
      <c r="G79" s="10" t="s">
        <v>59</v>
      </c>
      <c r="H79" s="10" t="s">
        <v>49</v>
      </c>
      <c r="I79" s="11" t="s">
        <v>58</v>
      </c>
      <c r="J79" s="13">
        <v>566.8</v>
      </c>
    </row>
    <row r="80" spans="1:10" ht="52.5" customHeight="1">
      <c r="A80" s="10">
        <v>804</v>
      </c>
      <c r="B80" s="10">
        <v>2</v>
      </c>
      <c r="C80" s="10" t="s">
        <v>25</v>
      </c>
      <c r="D80" s="10" t="s">
        <v>37</v>
      </c>
      <c r="E80" s="10" t="s">
        <v>48</v>
      </c>
      <c r="F80" s="10" t="s">
        <v>35</v>
      </c>
      <c r="G80" s="10" t="s">
        <v>63</v>
      </c>
      <c r="H80" s="10" t="s">
        <v>49</v>
      </c>
      <c r="I80" s="11" t="s">
        <v>118</v>
      </c>
      <c r="J80" s="13">
        <f>25798.53/1000</f>
        <v>25.79853</v>
      </c>
    </row>
    <row r="81" spans="1:10" ht="66" customHeight="1">
      <c r="A81" s="10">
        <v>804</v>
      </c>
      <c r="B81" s="10">
        <v>2</v>
      </c>
      <c r="C81" s="10" t="s">
        <v>25</v>
      </c>
      <c r="D81" s="10" t="s">
        <v>37</v>
      </c>
      <c r="E81" s="10" t="s">
        <v>48</v>
      </c>
      <c r="F81" s="10" t="s">
        <v>35</v>
      </c>
      <c r="G81" s="10" t="s">
        <v>119</v>
      </c>
      <c r="H81" s="10" t="s">
        <v>49</v>
      </c>
      <c r="I81" s="26" t="s">
        <v>120</v>
      </c>
      <c r="J81" s="13">
        <v>10</v>
      </c>
    </row>
    <row r="82" spans="1:10" ht="66" customHeight="1">
      <c r="A82" s="10">
        <v>804</v>
      </c>
      <c r="B82" s="10">
        <v>2</v>
      </c>
      <c r="C82" s="10" t="s">
        <v>25</v>
      </c>
      <c r="D82" s="10" t="s">
        <v>37</v>
      </c>
      <c r="E82" s="10" t="s">
        <v>48</v>
      </c>
      <c r="F82" s="10" t="s">
        <v>35</v>
      </c>
      <c r="G82" s="10" t="s">
        <v>135</v>
      </c>
      <c r="H82" s="10" t="s">
        <v>49</v>
      </c>
      <c r="I82" s="26" t="s">
        <v>136</v>
      </c>
      <c r="J82" s="13">
        <v>1000</v>
      </c>
    </row>
    <row r="83" spans="1:10" ht="85.5" customHeight="1">
      <c r="A83" s="10">
        <v>804</v>
      </c>
      <c r="B83" s="10">
        <v>2</v>
      </c>
      <c r="C83" s="10" t="s">
        <v>25</v>
      </c>
      <c r="D83" s="10" t="s">
        <v>37</v>
      </c>
      <c r="E83" s="10" t="s">
        <v>48</v>
      </c>
      <c r="F83" s="10" t="s">
        <v>35</v>
      </c>
      <c r="G83" s="10" t="s">
        <v>137</v>
      </c>
      <c r="H83" s="10" t="s">
        <v>49</v>
      </c>
      <c r="I83" s="11" t="s">
        <v>138</v>
      </c>
      <c r="J83" s="13">
        <v>210.9</v>
      </c>
    </row>
    <row r="84" spans="1:10" ht="66" customHeight="1">
      <c r="A84" s="10">
        <v>804</v>
      </c>
      <c r="B84" s="10">
        <v>2</v>
      </c>
      <c r="C84" s="10" t="s">
        <v>25</v>
      </c>
      <c r="D84" s="10" t="s">
        <v>37</v>
      </c>
      <c r="E84" s="10" t="s">
        <v>48</v>
      </c>
      <c r="F84" s="10" t="s">
        <v>35</v>
      </c>
      <c r="G84" s="10" t="s">
        <v>139</v>
      </c>
      <c r="H84" s="10" t="s">
        <v>49</v>
      </c>
      <c r="I84" s="11" t="s">
        <v>140</v>
      </c>
      <c r="J84" s="13">
        <v>87.21</v>
      </c>
    </row>
    <row r="85" spans="1:10" s="42" customFormat="1" ht="66" customHeight="1">
      <c r="A85" s="40">
        <v>804</v>
      </c>
      <c r="B85" s="40">
        <v>2</v>
      </c>
      <c r="C85" s="40" t="s">
        <v>25</v>
      </c>
      <c r="D85" s="40" t="s">
        <v>37</v>
      </c>
      <c r="E85" s="40" t="s">
        <v>48</v>
      </c>
      <c r="F85" s="40" t="s">
        <v>35</v>
      </c>
      <c r="G85" s="40" t="s">
        <v>151</v>
      </c>
      <c r="H85" s="40" t="s">
        <v>49</v>
      </c>
      <c r="I85" s="34" t="s">
        <v>152</v>
      </c>
      <c r="J85" s="41">
        <v>400</v>
      </c>
    </row>
    <row r="86" spans="1:10" s="42" customFormat="1" ht="114" customHeight="1">
      <c r="A86" s="40">
        <v>804</v>
      </c>
      <c r="B86" s="40">
        <v>2</v>
      </c>
      <c r="C86" s="40" t="s">
        <v>25</v>
      </c>
      <c r="D86" s="40" t="s">
        <v>37</v>
      </c>
      <c r="E86" s="40" t="s">
        <v>48</v>
      </c>
      <c r="F86" s="40" t="s">
        <v>35</v>
      </c>
      <c r="G86" s="40" t="s">
        <v>141</v>
      </c>
      <c r="H86" s="40" t="s">
        <v>49</v>
      </c>
      <c r="I86" s="34" t="s">
        <v>142</v>
      </c>
      <c r="J86" s="41">
        <v>60</v>
      </c>
    </row>
    <row r="87" spans="1:10" s="42" customFormat="1" ht="64.5" customHeight="1">
      <c r="A87" s="40">
        <v>804</v>
      </c>
      <c r="B87" s="40">
        <v>2</v>
      </c>
      <c r="C87" s="40" t="s">
        <v>25</v>
      </c>
      <c r="D87" s="40" t="s">
        <v>37</v>
      </c>
      <c r="E87" s="40" t="s">
        <v>48</v>
      </c>
      <c r="F87" s="40" t="s">
        <v>35</v>
      </c>
      <c r="G87" s="40" t="s">
        <v>143</v>
      </c>
      <c r="H87" s="40" t="s">
        <v>49</v>
      </c>
      <c r="I87" s="34" t="s">
        <v>144</v>
      </c>
      <c r="J87" s="41">
        <f>117407.66/1000</f>
        <v>117.40766</v>
      </c>
    </row>
    <row r="88" spans="1:10" ht="82.5" customHeight="1">
      <c r="A88" s="10">
        <v>804</v>
      </c>
      <c r="B88" s="10">
        <v>2</v>
      </c>
      <c r="C88" s="10" t="s">
        <v>25</v>
      </c>
      <c r="D88" s="10" t="s">
        <v>37</v>
      </c>
      <c r="E88" s="10" t="s">
        <v>48</v>
      </c>
      <c r="F88" s="10" t="s">
        <v>35</v>
      </c>
      <c r="G88" s="10" t="s">
        <v>121</v>
      </c>
      <c r="H88" s="10" t="s">
        <v>49</v>
      </c>
      <c r="I88" s="26" t="s">
        <v>56</v>
      </c>
      <c r="J88" s="33">
        <v>11.288</v>
      </c>
    </row>
    <row r="89" spans="1:10" ht="81" customHeight="1">
      <c r="A89" s="10">
        <v>804</v>
      </c>
      <c r="B89" s="10">
        <v>2</v>
      </c>
      <c r="C89" s="10" t="s">
        <v>25</v>
      </c>
      <c r="D89" s="10" t="s">
        <v>37</v>
      </c>
      <c r="E89" s="10" t="s">
        <v>48</v>
      </c>
      <c r="F89" s="10" t="s">
        <v>35</v>
      </c>
      <c r="G89" s="10" t="s">
        <v>122</v>
      </c>
      <c r="H89" s="10" t="s">
        <v>49</v>
      </c>
      <c r="I89" s="26" t="s">
        <v>123</v>
      </c>
      <c r="J89" s="13">
        <v>5</v>
      </c>
    </row>
    <row r="90" spans="1:10" ht="81" customHeight="1">
      <c r="A90" s="10">
        <v>804</v>
      </c>
      <c r="B90" s="10">
        <v>2</v>
      </c>
      <c r="C90" s="10" t="s">
        <v>25</v>
      </c>
      <c r="D90" s="10" t="s">
        <v>37</v>
      </c>
      <c r="E90" s="10" t="s">
        <v>48</v>
      </c>
      <c r="F90" s="10" t="s">
        <v>35</v>
      </c>
      <c r="G90" s="10" t="s">
        <v>155</v>
      </c>
      <c r="H90" s="10" t="s">
        <v>49</v>
      </c>
      <c r="I90" s="26" t="s">
        <v>156</v>
      </c>
      <c r="J90" s="13">
        <v>143.5</v>
      </c>
    </row>
    <row r="91" spans="1:10" ht="51.75" customHeight="1">
      <c r="A91" s="10">
        <v>804</v>
      </c>
      <c r="B91" s="10">
        <v>2</v>
      </c>
      <c r="C91" s="10" t="s">
        <v>25</v>
      </c>
      <c r="D91" s="10" t="s">
        <v>37</v>
      </c>
      <c r="E91" s="10" t="s">
        <v>48</v>
      </c>
      <c r="F91" s="10" t="s">
        <v>35</v>
      </c>
      <c r="G91" s="10" t="s">
        <v>132</v>
      </c>
      <c r="H91" s="10" t="s">
        <v>49</v>
      </c>
      <c r="I91" s="11" t="s">
        <v>133</v>
      </c>
      <c r="J91" s="13">
        <f>202692/1000</f>
        <v>202.692</v>
      </c>
    </row>
    <row r="92" spans="1:10" ht="32.25" customHeight="1">
      <c r="A92" s="10">
        <v>804</v>
      </c>
      <c r="B92" s="10">
        <v>2</v>
      </c>
      <c r="C92" s="10" t="s">
        <v>25</v>
      </c>
      <c r="D92" s="10" t="s">
        <v>129</v>
      </c>
      <c r="E92" s="10" t="s">
        <v>130</v>
      </c>
      <c r="F92" s="10" t="s">
        <v>35</v>
      </c>
      <c r="G92" s="10" t="s">
        <v>22</v>
      </c>
      <c r="H92" s="10" t="s">
        <v>49</v>
      </c>
      <c r="I92" s="11" t="s">
        <v>131</v>
      </c>
      <c r="J92" s="13">
        <v>65</v>
      </c>
    </row>
    <row r="93" spans="1:10" ht="21.75" customHeight="1">
      <c r="A93" s="43" t="s">
        <v>50</v>
      </c>
      <c r="B93" s="44"/>
      <c r="C93" s="44"/>
      <c r="D93" s="44"/>
      <c r="E93" s="44"/>
      <c r="F93" s="44"/>
      <c r="G93" s="44"/>
      <c r="H93" s="44"/>
      <c r="I93" s="44"/>
      <c r="J93" s="17">
        <f>J12+J54</f>
        <v>9018.59186</v>
      </c>
    </row>
    <row r="94" spans="1:10" ht="15">
      <c r="A94" s="25"/>
      <c r="B94" s="25"/>
      <c r="C94" s="25"/>
      <c r="D94" s="25"/>
      <c r="E94" s="25"/>
      <c r="F94" s="25"/>
      <c r="G94" s="25"/>
      <c r="H94" s="25"/>
      <c r="I94" s="29"/>
      <c r="J94" s="24"/>
    </row>
    <row r="95" spans="1:10" ht="15">
      <c r="A95" s="25"/>
      <c r="B95" s="25"/>
      <c r="C95" s="25"/>
      <c r="D95" s="25"/>
      <c r="E95" s="25"/>
      <c r="F95" s="25"/>
      <c r="G95" s="25"/>
      <c r="H95" s="25"/>
      <c r="I95" s="29"/>
      <c r="J95" s="24"/>
    </row>
    <row r="96" spans="1:10" ht="15">
      <c r="A96" s="25"/>
      <c r="B96" s="25"/>
      <c r="C96" s="25"/>
      <c r="D96" s="25"/>
      <c r="E96" s="25"/>
      <c r="F96" s="25"/>
      <c r="G96" s="25"/>
      <c r="H96" s="25"/>
      <c r="I96" s="29"/>
      <c r="J96" s="24"/>
    </row>
    <row r="97" spans="1:10" ht="15">
      <c r="A97" s="25"/>
      <c r="B97" s="25"/>
      <c r="C97" s="25"/>
      <c r="D97" s="25"/>
      <c r="E97" s="25"/>
      <c r="F97" s="25"/>
      <c r="G97" s="25"/>
      <c r="H97" s="25"/>
      <c r="I97" s="29"/>
      <c r="J97" s="24"/>
    </row>
    <row r="98" spans="1:10" ht="15">
      <c r="A98" s="25"/>
      <c r="B98" s="25"/>
      <c r="C98" s="25"/>
      <c r="D98" s="25"/>
      <c r="E98" s="25"/>
      <c r="F98" s="25"/>
      <c r="G98" s="25"/>
      <c r="H98" s="25"/>
      <c r="I98" s="29"/>
      <c r="J98" s="24"/>
    </row>
    <row r="99" spans="1:10" ht="15">
      <c r="A99" s="25"/>
      <c r="B99" s="25"/>
      <c r="C99" s="25"/>
      <c r="D99" s="25"/>
      <c r="E99" s="25"/>
      <c r="F99" s="25"/>
      <c r="G99" s="25"/>
      <c r="H99" s="25"/>
      <c r="I99" s="29"/>
      <c r="J99" s="24"/>
    </row>
    <row r="100" spans="1:10" ht="15">
      <c r="A100" s="25"/>
      <c r="B100" s="25"/>
      <c r="C100" s="25"/>
      <c r="D100" s="25"/>
      <c r="E100" s="25"/>
      <c r="F100" s="25"/>
      <c r="G100" s="25"/>
      <c r="H100" s="25"/>
      <c r="I100" s="29"/>
      <c r="J100" s="24"/>
    </row>
    <row r="101" spans="1:10" ht="15">
      <c r="A101" s="25"/>
      <c r="B101" s="25"/>
      <c r="C101" s="25"/>
      <c r="D101" s="25"/>
      <c r="E101" s="25"/>
      <c r="F101" s="25"/>
      <c r="G101" s="25"/>
      <c r="H101" s="25"/>
      <c r="I101" s="29"/>
      <c r="J101" s="24"/>
    </row>
    <row r="102" spans="1:10" ht="15">
      <c r="A102" s="25"/>
      <c r="B102" s="25"/>
      <c r="C102" s="25"/>
      <c r="D102" s="25"/>
      <c r="E102" s="25"/>
      <c r="F102" s="25"/>
      <c r="G102" s="25"/>
      <c r="H102" s="25"/>
      <c r="I102" s="29"/>
      <c r="J102" s="24"/>
    </row>
    <row r="103" spans="1:10" ht="15">
      <c r="A103" s="25"/>
      <c r="B103" s="25"/>
      <c r="C103" s="25"/>
      <c r="D103" s="25"/>
      <c r="E103" s="25"/>
      <c r="F103" s="25"/>
      <c r="G103" s="25"/>
      <c r="H103" s="25"/>
      <c r="I103" s="29"/>
      <c r="J103" s="24"/>
    </row>
    <row r="104" spans="1:10" ht="15">
      <c r="A104" s="25"/>
      <c r="B104" s="25"/>
      <c r="C104" s="25"/>
      <c r="D104" s="25"/>
      <c r="E104" s="25"/>
      <c r="F104" s="25"/>
      <c r="G104" s="25"/>
      <c r="H104" s="25"/>
      <c r="I104" s="29"/>
      <c r="J104" s="24"/>
    </row>
    <row r="105" spans="1:10" ht="15">
      <c r="A105" s="25"/>
      <c r="B105" s="25"/>
      <c r="C105" s="25"/>
      <c r="D105" s="25"/>
      <c r="E105" s="25"/>
      <c r="F105" s="25"/>
      <c r="G105" s="25"/>
      <c r="H105" s="25"/>
      <c r="I105" s="29"/>
      <c r="J105" s="24"/>
    </row>
    <row r="106" spans="1:10" ht="15">
      <c r="A106" s="25"/>
      <c r="B106" s="25"/>
      <c r="C106" s="25"/>
      <c r="D106" s="25"/>
      <c r="E106" s="25"/>
      <c r="F106" s="25"/>
      <c r="G106" s="25"/>
      <c r="H106" s="25"/>
      <c r="I106" s="29"/>
      <c r="J106" s="24"/>
    </row>
    <row r="107" spans="1:10" ht="15">
      <c r="A107" s="25"/>
      <c r="B107" s="25"/>
      <c r="C107" s="25"/>
      <c r="D107" s="25"/>
      <c r="E107" s="25"/>
      <c r="F107" s="25"/>
      <c r="G107" s="25"/>
      <c r="H107" s="25"/>
      <c r="I107" s="29"/>
      <c r="J107" s="24"/>
    </row>
    <row r="108" spans="1:10" ht="15">
      <c r="A108" s="25"/>
      <c r="B108" s="25"/>
      <c r="C108" s="25"/>
      <c r="D108" s="25"/>
      <c r="E108" s="25"/>
      <c r="F108" s="25"/>
      <c r="G108" s="25"/>
      <c r="H108" s="25"/>
      <c r="I108" s="29"/>
      <c r="J108" s="24"/>
    </row>
    <row r="109" spans="1:10" ht="15">
      <c r="A109" s="25"/>
      <c r="B109" s="25"/>
      <c r="C109" s="25"/>
      <c r="D109" s="25"/>
      <c r="E109" s="25"/>
      <c r="F109" s="25"/>
      <c r="G109" s="25"/>
      <c r="H109" s="25"/>
      <c r="I109" s="29"/>
      <c r="J109" s="24"/>
    </row>
    <row r="110" spans="1:10" ht="15">
      <c r="A110" s="25"/>
      <c r="B110" s="25"/>
      <c r="C110" s="25"/>
      <c r="D110" s="25"/>
      <c r="E110" s="25"/>
      <c r="F110" s="25"/>
      <c r="G110" s="25"/>
      <c r="H110" s="25"/>
      <c r="I110" s="29"/>
      <c r="J110" s="24"/>
    </row>
    <row r="111" spans="1:10" ht="15">
      <c r="A111" s="25"/>
      <c r="B111" s="25"/>
      <c r="C111" s="25"/>
      <c r="D111" s="25"/>
      <c r="E111" s="25"/>
      <c r="F111" s="25"/>
      <c r="G111" s="25"/>
      <c r="H111" s="25"/>
      <c r="I111" s="29"/>
      <c r="J111" s="24"/>
    </row>
    <row r="112" spans="1:10" ht="15">
      <c r="A112" s="25"/>
      <c r="B112" s="25"/>
      <c r="C112" s="25"/>
      <c r="D112" s="25"/>
      <c r="E112" s="25"/>
      <c r="F112" s="25"/>
      <c r="G112" s="25"/>
      <c r="H112" s="25"/>
      <c r="I112" s="29"/>
      <c r="J112" s="24"/>
    </row>
    <row r="113" spans="1:10" ht="15">
      <c r="A113" s="25"/>
      <c r="B113" s="25"/>
      <c r="C113" s="25"/>
      <c r="D113" s="25"/>
      <c r="E113" s="25"/>
      <c r="F113" s="25"/>
      <c r="G113" s="25"/>
      <c r="H113" s="25"/>
      <c r="I113" s="29"/>
      <c r="J113" s="24"/>
    </row>
    <row r="114" spans="1:10" ht="15">
      <c r="A114" s="25"/>
      <c r="B114" s="25"/>
      <c r="C114" s="25"/>
      <c r="D114" s="25"/>
      <c r="E114" s="25"/>
      <c r="F114" s="25"/>
      <c r="G114" s="25"/>
      <c r="H114" s="25"/>
      <c r="I114" s="29"/>
      <c r="J114" s="24"/>
    </row>
    <row r="115" spans="1:10" ht="15">
      <c r="A115" s="25"/>
      <c r="B115" s="25"/>
      <c r="C115" s="25"/>
      <c r="D115" s="25"/>
      <c r="E115" s="25"/>
      <c r="F115" s="25"/>
      <c r="G115" s="25"/>
      <c r="H115" s="25"/>
      <c r="I115" s="29"/>
      <c r="J115" s="24"/>
    </row>
    <row r="116" spans="1:10" ht="15">
      <c r="A116" s="25"/>
      <c r="B116" s="25"/>
      <c r="C116" s="25"/>
      <c r="D116" s="25"/>
      <c r="E116" s="25"/>
      <c r="F116" s="25"/>
      <c r="G116" s="25"/>
      <c r="H116" s="25"/>
      <c r="I116" s="29"/>
      <c r="J116" s="24"/>
    </row>
    <row r="117" spans="1:10" ht="15">
      <c r="A117" s="25"/>
      <c r="B117" s="25"/>
      <c r="C117" s="25"/>
      <c r="D117" s="25"/>
      <c r="E117" s="25"/>
      <c r="F117" s="25"/>
      <c r="G117" s="25"/>
      <c r="H117" s="25"/>
      <c r="I117" s="29"/>
      <c r="J117" s="24"/>
    </row>
    <row r="118" spans="1:10" ht="15">
      <c r="A118" s="25"/>
      <c r="B118" s="25"/>
      <c r="C118" s="25"/>
      <c r="D118" s="25"/>
      <c r="E118" s="25"/>
      <c r="F118" s="25"/>
      <c r="G118" s="25"/>
      <c r="H118" s="25"/>
      <c r="I118" s="29"/>
      <c r="J118" s="24"/>
    </row>
    <row r="119" spans="1:10" ht="15">
      <c r="A119" s="25"/>
      <c r="B119" s="25"/>
      <c r="C119" s="25"/>
      <c r="D119" s="25"/>
      <c r="E119" s="25"/>
      <c r="F119" s="25"/>
      <c r="G119" s="25"/>
      <c r="H119" s="25"/>
      <c r="I119" s="29"/>
      <c r="J119" s="24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</sheetData>
  <sheetProtection/>
  <autoFilter ref="J1:J127"/>
  <mergeCells count="9">
    <mergeCell ref="A93:I93"/>
    <mergeCell ref="I1:J1"/>
    <mergeCell ref="I2:J2"/>
    <mergeCell ref="I3:J3"/>
    <mergeCell ref="I4:J4"/>
    <mergeCell ref="J10:J11"/>
    <mergeCell ref="I10:I11"/>
    <mergeCell ref="A10:H10"/>
    <mergeCell ref="A6:J6"/>
  </mergeCells>
  <printOptions/>
  <pageMargins left="0.984251968503937" right="0.3937007874015748" top="0.5905511811023623" bottom="0.5905511811023623" header="0.5118110236220472" footer="0.3937007874015748"/>
  <pageSetup fitToHeight="6" fitToWidth="1" horizontalDpi="600" verticalDpi="600" orientation="portrait" paperSize="9" scale="75" r:id="rId1"/>
  <colBreaks count="1" manualBreakCount="1">
    <brk id="9" max="1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70.25390625" style="21" customWidth="1"/>
    <col min="2" max="2" width="15.875" style="22" customWidth="1"/>
  </cols>
  <sheetData>
    <row r="1" spans="1:2" ht="20.25" customHeight="1">
      <c r="A1" s="14" t="s">
        <v>10</v>
      </c>
      <c r="B1" s="19">
        <f>B13-B12-B11-B9-B8-B7-B6-B5-B4-B3-B2</f>
        <v>2251959.8</v>
      </c>
    </row>
    <row r="2" spans="1:2" ht="21" customHeight="1">
      <c r="A2" s="14" t="s">
        <v>12</v>
      </c>
      <c r="B2" s="19">
        <v>22500</v>
      </c>
    </row>
    <row r="3" spans="1:2" ht="18.75" customHeight="1">
      <c r="A3" s="14" t="s">
        <v>65</v>
      </c>
      <c r="B3" s="19">
        <v>470000</v>
      </c>
    </row>
    <row r="4" spans="1:2" ht="31.5">
      <c r="A4" s="14" t="s">
        <v>90</v>
      </c>
      <c r="B4" s="19">
        <v>668000</v>
      </c>
    </row>
    <row r="5" spans="1:2" ht="31.5">
      <c r="A5" s="14" t="s">
        <v>93</v>
      </c>
      <c r="B5" s="19">
        <v>241000</v>
      </c>
    </row>
    <row r="6" spans="1:2" ht="18.75" customHeight="1">
      <c r="A6" s="14" t="s">
        <v>14</v>
      </c>
      <c r="B6" s="19">
        <v>15000</v>
      </c>
    </row>
    <row r="7" spans="1:2" ht="82.5" customHeight="1">
      <c r="A7" s="14" t="s">
        <v>70</v>
      </c>
      <c r="B7" s="19">
        <f>23250</f>
        <v>23250</v>
      </c>
    </row>
    <row r="8" spans="1:2" ht="63">
      <c r="A8" s="14" t="s">
        <v>71</v>
      </c>
      <c r="B8" s="19">
        <v>403000</v>
      </c>
    </row>
    <row r="9" spans="1:2" ht="31.5">
      <c r="A9" s="14" t="s">
        <v>73</v>
      </c>
      <c r="B9" s="19">
        <v>20000</v>
      </c>
    </row>
    <row r="10" spans="1:2" ht="15.75">
      <c r="A10" s="14"/>
      <c r="B10" s="19">
        <f>SUM(B1:B9)</f>
        <v>4114709.8</v>
      </c>
    </row>
    <row r="11" spans="1:2" ht="21.75" customHeight="1">
      <c r="A11" s="14" t="s">
        <v>17</v>
      </c>
      <c r="B11" s="19">
        <v>2215066.2</v>
      </c>
    </row>
    <row r="12" spans="1:2" ht="18.75" customHeight="1">
      <c r="A12" s="18" t="s">
        <v>102</v>
      </c>
      <c r="B12" s="19">
        <v>280000</v>
      </c>
    </row>
    <row r="13" spans="1:2" ht="22.5" customHeight="1">
      <c r="A13" s="18" t="s">
        <v>103</v>
      </c>
      <c r="B13" s="20">
        <v>6609776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костя</dc:creator>
  <cp:keywords/>
  <dc:description/>
  <cp:lastModifiedBy>User</cp:lastModifiedBy>
  <cp:lastPrinted>2013-12-26T00:25:26Z</cp:lastPrinted>
  <dcterms:created xsi:type="dcterms:W3CDTF">2009-10-18T12:02:23Z</dcterms:created>
  <dcterms:modified xsi:type="dcterms:W3CDTF">2013-12-26T00:26:52Z</dcterms:modified>
  <cp:category/>
  <cp:version/>
  <cp:contentType/>
  <cp:contentStatus/>
</cp:coreProperties>
</file>