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<sst xmlns="http://schemas.openxmlformats.org/spreadsheetml/2006/main" count="97" uniqueCount="94">
  <si>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</si>
  <si>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</si>
  <si>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</si>
  <si>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</si>
  <si>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</si>
  <si>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</si>
  <si>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</si>
  <si>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</si>
  <si>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</si>
  <si>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</si>
  <si>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</si>
  <si>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 xml:space="preserve">Культура, кинематография </t>
  </si>
  <si>
    <t xml:space="preserve"> о ходе исполнения бюджета Анцирского сельсовета</t>
  </si>
  <si>
    <t>Дотации на выравнивание бюджетной обеспеченности за счет средств районного фонда финансовой поддержки</t>
  </si>
  <si>
    <t>Штрафы, санкции, возмещение ущерба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</si>
  <si>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</si>
  <si>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</si>
  <si>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Дотации на выравнивание бюджетной обеспеченности</t>
  </si>
  <si>
    <t>Субвенции бюджтам бюджетной системы Российской Федерации</t>
  </si>
  <si>
    <t>Прочие межбюджетные трансферты, пердаваемые бюджетам</t>
  </si>
  <si>
    <t>Исполнено, тыс. руб.</t>
  </si>
  <si>
    <t xml:space="preserve">Задолженность и перерасчеты по отмененным налогам, сборам и иным обязательным платежам           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</si>
  <si>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</si>
  <si>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</si>
  <si>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      </t>
  </si>
  <si>
    <t>Прочие неналоговые доходы</t>
  </si>
  <si>
    <t xml:space="preserve">Общегосударственные вопросы           </t>
  </si>
  <si>
    <t>Функционирование высшего должностного лица органа местного самоуправления (содержание Главы Анцирского сельсовета)</t>
  </si>
  <si>
    <t>Функционирование законодательных (представительных) органов местного самоуправления (содержание Анцирского сельского Совета депутатов)</t>
  </si>
  <si>
    <t>Функционирование местной администрации</t>
  </si>
  <si>
    <t xml:space="preserve">Обеспечение деятельности финансовых органов и органов финансового (финансово-бюджетного) надзора          </t>
  </si>
  <si>
    <t xml:space="preserve">Обеспечение проведения выборов и референдумов  </t>
  </si>
  <si>
    <t xml:space="preserve">Резервные фонды                     </t>
  </si>
  <si>
    <t xml:space="preserve">Другие общегосударственные вопросы  </t>
  </si>
  <si>
    <t xml:space="preserve">Национальная оборона                  </t>
  </si>
  <si>
    <t>Мобилизационная подготовка и вневойсковая подготовка</t>
  </si>
  <si>
    <t xml:space="preserve">Национальная безопасность и правоохранительная деятельность           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</si>
  <si>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</si>
  <si>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</si>
  <si>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                </t>
  </si>
  <si>
    <t xml:space="preserve">Национальная экономика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</si>
  <si>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</si>
  <si>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</si>
  <si>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</t>
  </si>
  <si>
    <t xml:space="preserve">Жилищное хозяйство                  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</si>
  <si>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</si>
  <si>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</si>
  <si>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          </t>
  </si>
  <si>
    <t xml:space="preserve">Охрана окружающей среды               </t>
  </si>
  <si>
    <t>Экологический контроль</t>
  </si>
  <si>
    <t xml:space="preserve">Охрана объектов растительного и животного мира и среды их обитания   </t>
  </si>
  <si>
    <t xml:space="preserve">Другие вопросы в области охраны окружающей среды       </t>
  </si>
  <si>
    <t xml:space="preserve">Образование                           </t>
  </si>
  <si>
    <t xml:space="preserve">Дошкольное образование              </t>
  </si>
  <si>
    <t xml:space="preserve">Общее образование                   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</si>
  <si>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</si>
  <si>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</si>
  <si>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</si>
  <si>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 xml:space="preserve">Культура                            </t>
  </si>
  <si>
    <t>Другие вопросы в области культуры, кинематографии и средств массовой информации</t>
  </si>
  <si>
    <t>Здравоохранение</t>
  </si>
  <si>
    <t>Другие вопросы в области здравоохранения</t>
  </si>
  <si>
    <t xml:space="preserve">Социальная политика                   </t>
  </si>
  <si>
    <t xml:space="preserve">Пенсионное обеспечение              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</si>
  <si>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</si>
  <si>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</si>
  <si>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</si>
  <si>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</si>
  <si>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</si>
  <si>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</si>
  <si>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</si>
  <si>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 xml:space="preserve">Межбюджетные трансферты               </t>
  </si>
  <si>
    <t xml:space="preserve">ВСЕГО РАСХОДОВ                        </t>
  </si>
  <si>
    <t>Профицит бюджета (со знаком плюс) дефицит бюджета (со знаком минус)</t>
  </si>
  <si>
    <t>Изменение остатков средств бюджета на счетах в банках</t>
  </si>
  <si>
    <t>Увеличение остатков средств бюджетов</t>
  </si>
  <si>
    <t>Уменьшение остатков средств бюджетов</t>
  </si>
  <si>
    <t>Прочие источники внутреннего финансирования</t>
  </si>
  <si>
    <t>Получение кредитов (бюджетных ссуд)</t>
  </si>
  <si>
    <t>Погашение кредитов (бюджетных ссуд)</t>
  </si>
  <si>
    <t>Возврат бюджетных кредитов</t>
  </si>
  <si>
    <t>Итого источников</t>
  </si>
  <si>
    <t xml:space="preserve">ВСЕГО ДОХОДОВ    </t>
  </si>
  <si>
    <t>Возврат остатков субсидий, субвенций и иных межбюджетных трансфертов, имеющих целевое назначение, прошлых лет</t>
  </si>
  <si>
    <t>о численности муниципальных служащих Анцирского сельсовета,</t>
  </si>
  <si>
    <t xml:space="preserve"> работников муниципальных учреждений по состоянию</t>
  </si>
  <si>
    <t>Значение</t>
  </si>
  <si>
    <t xml:space="preserve">Среднесписочная численность муниципальных служащих за отчетный период, человек                  </t>
  </si>
  <si>
    <t>Фактические затраты на денежное содержание муниципальных служащих за отчетный период, тыс. рублей</t>
  </si>
  <si>
    <t>Среднесписочная численность работников учреждений, оплата труда которых   осуществляется на основе районной тарифной сетки или по новым системам оплаты труда, за отчетный период, человек</t>
  </si>
  <si>
    <t>Фактические затраты на денежное содержание работников муниципальных учреждений, за отчетный период, тыс. рублей</t>
  </si>
  <si>
    <t>N 
п/п</t>
  </si>
  <si>
    <t xml:space="preserve"> на 01 января 2020 года</t>
  </si>
  <si>
    <t>План, с учетом изменений     на 25.12.2019г., тыс.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</si>
</sst>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178" fontId="1" fillId="0" borderId="11" xfId="0" applyNumberFormat="1" applyFont="1" applyBorder="1" applyAlignment="1">
      <alignment horizontal="right" vertical="center" wrapText="1"/>
    </xf>
    <xf numFmtId="179" fontId="4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9" fontId="1" fillId="0" borderId="14" xfId="0" applyNumberFormat="1" applyFont="1" applyBorder="1" applyAlignment="1">
      <alignment horizontal="right" vertical="center"/>
    </xf>
    <xf numFmtId="179" fontId="1" fillId="0" borderId="11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79" fontId="3" fillId="0" borderId="11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right" vertical="center" wrapText="1"/>
    </xf>
    <xf numFmtId="179" fontId="3" fillId="0" borderId="18" xfId="0" applyNumberFormat="1" applyFont="1" applyBorder="1" applyAlignment="1">
      <alignment horizontal="right" vertical="center" wrapText="1"/>
    </xf>
    <xf numFmtId="179" fontId="3" fillId="0" borderId="19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/>
    </xf>
    <xf numFmtId="0" fontId="2" fillId="0" borderId="20" xfId="0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178" fontId="3" fillId="0" borderId="16" xfId="0" applyNumberFormat="1" applyFont="1" applyBorder="1" applyAlignment="1">
      <alignment horizontal="left" vertical="center" wrapText="1"/>
    </xf>
    <xf numFmtId="178" fontId="3" fillId="0" borderId="15" xfId="0" applyNumberFormat="1" applyFont="1" applyBorder="1" applyAlignment="1">
      <alignment horizontal="left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8" fontId="3" fillId="0" borderId="16" xfId="0" applyNumberFormat="1" applyFont="1" applyBorder="1" applyAlignment="1">
      <alignment horizontal="left" vertical="top" wrapText="1"/>
    </xf>
    <xf numFmtId="178" fontId="3" fillId="0" borderId="15" xfId="0" applyNumberFormat="1" applyFont="1" applyBorder="1" applyAlignment="1">
      <alignment horizontal="left" vertical="top" wrapText="1"/>
    </xf>
    <xf numFmtId="178" fontId="1" fillId="0" borderId="16" xfId="0" applyNumberFormat="1" applyFont="1" applyBorder="1" applyAlignment="1">
      <alignment horizontal="left" vertical="top" wrapText="1"/>
    </xf>
    <xf numFmtId="178" fontId="1" fillId="0" borderId="15" xfId="0" applyNumberFormat="1" applyFont="1" applyBorder="1" applyAlignment="1">
      <alignment horizontal="left" vertical="top" wrapText="1"/>
    </xf>
    <xf numFmtId="178" fontId="1" fillId="0" borderId="16" xfId="0" applyNumberFormat="1" applyFont="1" applyBorder="1" applyAlignment="1">
      <alignment horizontal="left" vertical="center" wrapText="1"/>
    </xf>
    <xf numFmtId="178" fontId="1" fillId="0" borderId="15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 wrapText="1"/>
    </xf>
    <xf numFmtId="178" fontId="1" fillId="0" borderId="14" xfId="0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 applyProtection="1">
      <alignment horizontal="right" vertical="center" wrapText="1"/>
      <protection/>
    </xf>
    <xf numFmtId="179" fontId="3" fillId="0" borderId="14" xfId="0" applyNumberFormat="1" applyFont="1" applyBorder="1" applyAlignment="1">
      <alignment horizontal="right" vertical="center" wrapText="1"/>
    </xf>
    <xf numFmtId="179" fontId="1" fillId="0" borderId="30" xfId="0" applyNumberFormat="1" applyFont="1" applyBorder="1" applyAlignment="1">
      <alignment horizontal="right" vertical="center" wrapText="1"/>
    </xf>
    <xf numFmtId="179" fontId="1" fillId="0" borderId="14" xfId="0" applyNumberFormat="1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/>
    </xf>
    <xf numFmtId="179" fontId="45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="85" zoomScaleNormal="85" zoomScalePageLayoutView="0" workbookViewId="0" topLeftCell="A91">
      <selection activeCell="K98" sqref="K98"/>
    </sheetView>
  </sheetViews>
  <sheetFormatPr defaultColWidth="9.00390625" defaultRowHeight="12.75"/>
  <cols>
    <col min="1" max="1" width="7.375" style="0" customWidth="1"/>
    <col min="2" max="2" width="47.75390625" style="0" customWidth="1"/>
    <col min="3" max="4" width="14.375" style="0" customWidth="1"/>
    <col min="5" max="5" width="13.875" style="0" customWidth="1"/>
    <col min="6" max="6" width="10.75390625" style="0" bestFit="1" customWidth="1"/>
  </cols>
  <sheetData>
    <row r="1" spans="1:5" ht="18.75">
      <c r="A1" s="71" t="s">
        <v>7</v>
      </c>
      <c r="B1" s="71"/>
      <c r="C1" s="71"/>
      <c r="D1" s="71"/>
      <c r="E1" s="71"/>
    </row>
    <row r="2" spans="1:5" ht="18.75">
      <c r="A2" s="71" t="s">
        <v>12</v>
      </c>
      <c r="B2" s="71"/>
      <c r="C2" s="71"/>
      <c r="D2" s="71"/>
      <c r="E2" s="71"/>
    </row>
    <row r="3" spans="1:5" ht="18.75">
      <c r="A3" s="71" t="s">
        <v>92</v>
      </c>
      <c r="B3" s="71"/>
      <c r="C3" s="71"/>
      <c r="D3" s="71"/>
      <c r="E3" s="71"/>
    </row>
    <row r="4" spans="1:5" ht="14.25" customHeight="1">
      <c r="A4" s="5"/>
      <c r="B4" s="5"/>
      <c r="C4" s="4"/>
      <c r="D4" s="4"/>
      <c r="E4" s="4"/>
    </row>
    <row r="5" spans="1:5" ht="19.5" thickBot="1">
      <c r="A5" s="5"/>
      <c r="B5" s="5"/>
      <c r="C5" s="4"/>
      <c r="D5" s="4"/>
      <c r="E5" s="4"/>
    </row>
    <row r="6" spans="1:5" ht="101.25" customHeight="1">
      <c r="A6" s="61" t="s">
        <v>8</v>
      </c>
      <c r="B6" s="62"/>
      <c r="C6" s="9" t="s">
        <v>93</v>
      </c>
      <c r="D6" s="9" t="s">
        <v>20</v>
      </c>
      <c r="E6" s="10" t="s">
        <v>6</v>
      </c>
    </row>
    <row r="7" spans="1:5" ht="15.75">
      <c r="A7" s="63">
        <v>1</v>
      </c>
      <c r="B7" s="64"/>
      <c r="C7" s="6">
        <v>2</v>
      </c>
      <c r="D7" s="6">
        <v>3</v>
      </c>
      <c r="E7" s="7">
        <v>4</v>
      </c>
    </row>
    <row r="8" spans="1:5" ht="23.25" customHeight="1">
      <c r="A8" s="58" t="s">
        <v>9</v>
      </c>
      <c r="B8" s="59"/>
      <c r="C8" s="59"/>
      <c r="D8" s="59"/>
      <c r="E8" s="60"/>
    </row>
    <row r="9" spans="1:5" ht="15.75">
      <c r="A9" s="65" t="s">
        <v>0</v>
      </c>
      <c r="B9" s="66"/>
      <c r="C9" s="16">
        <f>SUM(C10:C21)-0.1</f>
        <v>4053.51961</v>
      </c>
      <c r="D9" s="16">
        <f>SUM(D10:D21)</f>
        <v>4140.1496099999995</v>
      </c>
      <c r="E9" s="80">
        <f aca="true" t="shared" si="0" ref="E9:E14">D9/C9*100</f>
        <v>102.13715507348932</v>
      </c>
    </row>
    <row r="10" spans="1:5" ht="15.75">
      <c r="A10" s="67" t="s">
        <v>1</v>
      </c>
      <c r="B10" s="68"/>
      <c r="C10" s="82">
        <v>595.4</v>
      </c>
      <c r="D10" s="82">
        <v>619.8</v>
      </c>
      <c r="E10" s="21">
        <f t="shared" si="0"/>
        <v>104.09808532079275</v>
      </c>
    </row>
    <row r="11" spans="1:5" ht="33.75" customHeight="1">
      <c r="A11" s="67" t="s">
        <v>15</v>
      </c>
      <c r="B11" s="68"/>
      <c r="C11" s="82">
        <v>233.4</v>
      </c>
      <c r="D11" s="82">
        <v>259.9</v>
      </c>
      <c r="E11" s="81">
        <f t="shared" si="0"/>
        <v>111.35389888603255</v>
      </c>
    </row>
    <row r="12" spans="1:5" ht="18.75" customHeight="1">
      <c r="A12" s="67" t="s">
        <v>2</v>
      </c>
      <c r="B12" s="68"/>
      <c r="C12" s="14">
        <v>0</v>
      </c>
      <c r="D12" s="14">
        <v>0</v>
      </c>
      <c r="E12" s="81"/>
    </row>
    <row r="13" spans="1:5" ht="18.75" customHeight="1">
      <c r="A13" s="67" t="s">
        <v>3</v>
      </c>
      <c r="B13" s="68"/>
      <c r="C13" s="82">
        <v>3096.1</v>
      </c>
      <c r="D13" s="82">
        <v>3131.5</v>
      </c>
      <c r="E13" s="27">
        <f t="shared" si="0"/>
        <v>101.14337392203095</v>
      </c>
    </row>
    <row r="14" spans="1:10" ht="18.75" customHeight="1">
      <c r="A14" s="67" t="s">
        <v>4</v>
      </c>
      <c r="B14" s="68"/>
      <c r="C14" s="82">
        <v>4.6</v>
      </c>
      <c r="D14" s="82">
        <v>4.8</v>
      </c>
      <c r="E14" s="81">
        <f t="shared" si="0"/>
        <v>104.34782608695652</v>
      </c>
      <c r="H14" s="11"/>
      <c r="I14" s="12"/>
      <c r="J14" s="13"/>
    </row>
    <row r="15" spans="1:10" ht="35.25" customHeight="1">
      <c r="A15" s="67" t="s">
        <v>21</v>
      </c>
      <c r="B15" s="68"/>
      <c r="C15" s="15">
        <v>0</v>
      </c>
      <c r="D15" s="15">
        <v>0</v>
      </c>
      <c r="E15" s="21"/>
      <c r="H15" s="11"/>
      <c r="I15" s="12"/>
      <c r="J15" s="13"/>
    </row>
    <row r="16" spans="1:5" ht="33.75" customHeight="1">
      <c r="A16" s="67" t="s">
        <v>16</v>
      </c>
      <c r="B16" s="68"/>
      <c r="C16" s="82">
        <v>109.9</v>
      </c>
      <c r="D16" s="82">
        <v>109.9</v>
      </c>
      <c r="E16" s="81">
        <f>D16/C16*100</f>
        <v>100</v>
      </c>
    </row>
    <row r="17" spans="1:10" ht="19.5" customHeight="1">
      <c r="A17" s="67" t="s">
        <v>22</v>
      </c>
      <c r="B17" s="68"/>
      <c r="C17" s="15">
        <v>0</v>
      </c>
      <c r="D17" s="15">
        <v>0</v>
      </c>
      <c r="E17" s="81"/>
      <c r="H17" s="11"/>
      <c r="I17" s="12"/>
      <c r="J17" s="13"/>
    </row>
    <row r="18" spans="1:10" ht="35.25" customHeight="1">
      <c r="A18" s="67" t="s">
        <v>23</v>
      </c>
      <c r="B18" s="68"/>
      <c r="C18" s="15">
        <v>0</v>
      </c>
      <c r="D18" s="15">
        <f>30/1000</f>
        <v>0.03</v>
      </c>
      <c r="E18" s="81"/>
      <c r="H18" s="11"/>
      <c r="I18" s="12"/>
      <c r="J18" s="13"/>
    </row>
    <row r="19" spans="1:10" ht="31.5" customHeight="1">
      <c r="A19" s="67" t="s">
        <v>24</v>
      </c>
      <c r="B19" s="68"/>
      <c r="C19" s="15">
        <f>3119.61/1000</f>
        <v>3.11961</v>
      </c>
      <c r="D19" s="15">
        <f>C19</f>
        <v>3.11961</v>
      </c>
      <c r="E19" s="81">
        <f>C19/D19*100</f>
        <v>100</v>
      </c>
      <c r="H19" s="11"/>
      <c r="I19" s="12"/>
      <c r="J19" s="13"/>
    </row>
    <row r="20" spans="1:5" ht="19.5" customHeight="1">
      <c r="A20" s="52" t="s">
        <v>14</v>
      </c>
      <c r="B20" s="53"/>
      <c r="C20" s="82">
        <v>11.1</v>
      </c>
      <c r="D20" s="82">
        <v>11.1</v>
      </c>
      <c r="E20" s="81">
        <f>D20/C20*100</f>
        <v>100</v>
      </c>
    </row>
    <row r="21" spans="1:5" ht="20.25" customHeight="1">
      <c r="A21" s="52" t="s">
        <v>25</v>
      </c>
      <c r="B21" s="53"/>
      <c r="C21" s="15">
        <v>0</v>
      </c>
      <c r="D21" s="15">
        <v>0</v>
      </c>
      <c r="E21" s="81"/>
    </row>
    <row r="22" spans="1:5" ht="22.5" customHeight="1">
      <c r="A22" s="56" t="s">
        <v>5</v>
      </c>
      <c r="B22" s="57"/>
      <c r="C22" s="16">
        <f>SUM(C23:C27)</f>
        <v>1635.615</v>
      </c>
      <c r="D22" s="16">
        <f>SUM(D23:D27)</f>
        <v>1606.4149999999997</v>
      </c>
      <c r="E22" s="80">
        <f aca="true" t="shared" si="1" ref="E22:E28">D22/C22*100</f>
        <v>98.21473879855589</v>
      </c>
    </row>
    <row r="23" spans="1:5" ht="24.75" customHeight="1">
      <c r="A23" s="69" t="s">
        <v>17</v>
      </c>
      <c r="B23" s="70"/>
      <c r="C23" s="14">
        <f>520800/1000</f>
        <v>520.8</v>
      </c>
      <c r="D23" s="14">
        <f>520800/1000</f>
        <v>520.8</v>
      </c>
      <c r="E23" s="81">
        <f t="shared" si="1"/>
        <v>100</v>
      </c>
    </row>
    <row r="24" spans="1:5" ht="51.75" customHeight="1" hidden="1">
      <c r="A24" s="25" t="s">
        <v>13</v>
      </c>
      <c r="B24" s="23"/>
      <c r="C24" s="14"/>
      <c r="D24" s="14"/>
      <c r="E24" s="81" t="e">
        <f t="shared" si="1"/>
        <v>#DIV/0!</v>
      </c>
    </row>
    <row r="25" spans="1:5" ht="36" customHeight="1">
      <c r="A25" s="52" t="s">
        <v>18</v>
      </c>
      <c r="B25" s="53"/>
      <c r="C25" s="14">
        <f>137015/1000</f>
        <v>137.015</v>
      </c>
      <c r="D25" s="14">
        <f>137015/1000</f>
        <v>137.015</v>
      </c>
      <c r="E25" s="81">
        <f t="shared" si="1"/>
        <v>100</v>
      </c>
    </row>
    <row r="26" spans="1:5" ht="30.75" customHeight="1">
      <c r="A26" s="54" t="s">
        <v>19</v>
      </c>
      <c r="B26" s="55"/>
      <c r="C26" s="82">
        <v>996.5</v>
      </c>
      <c r="D26" s="82">
        <v>967.3</v>
      </c>
      <c r="E26" s="81">
        <f t="shared" si="1"/>
        <v>97.06974410436527</v>
      </c>
    </row>
    <row r="27" spans="1:5" ht="30.75" customHeight="1">
      <c r="A27" s="54" t="s">
        <v>83</v>
      </c>
      <c r="B27" s="55"/>
      <c r="C27" s="14">
        <v>-18.7</v>
      </c>
      <c r="D27" s="14">
        <v>-18.7</v>
      </c>
      <c r="E27" s="18">
        <f t="shared" si="1"/>
        <v>100</v>
      </c>
    </row>
    <row r="28" spans="1:5" ht="27" customHeight="1">
      <c r="A28" s="56" t="s">
        <v>82</v>
      </c>
      <c r="B28" s="57"/>
      <c r="C28" s="16">
        <f>C9+C22</f>
        <v>5689.13461</v>
      </c>
      <c r="D28" s="16">
        <f>D9+D22-0.1</f>
        <v>5746.464609999999</v>
      </c>
      <c r="E28" s="17">
        <f t="shared" si="1"/>
        <v>101.00771038005021</v>
      </c>
    </row>
    <row r="29" spans="1:5" ht="23.25" customHeight="1">
      <c r="A29" s="58" t="s">
        <v>10</v>
      </c>
      <c r="B29" s="59"/>
      <c r="C29" s="59"/>
      <c r="D29" s="59"/>
      <c r="E29" s="60"/>
    </row>
    <row r="30" spans="1:5" ht="23.25" customHeight="1">
      <c r="A30" s="48" t="s">
        <v>26</v>
      </c>
      <c r="B30" s="49"/>
      <c r="C30" s="16">
        <f>SUM(C31:C37)</f>
        <v>4758</v>
      </c>
      <c r="D30" s="16">
        <f>SUM(D31:D37)</f>
        <v>4463.6</v>
      </c>
      <c r="E30" s="83">
        <f>D30/C30*100</f>
        <v>93.81252627154268</v>
      </c>
    </row>
    <row r="31" spans="1:5" ht="52.5" customHeight="1">
      <c r="A31" s="54" t="s">
        <v>27</v>
      </c>
      <c r="B31" s="55"/>
      <c r="C31" s="82">
        <v>736.9</v>
      </c>
      <c r="D31" s="82">
        <v>724.5</v>
      </c>
      <c r="E31" s="27">
        <f>D31/C31*100</f>
        <v>98.31727507124441</v>
      </c>
    </row>
    <row r="32" spans="1:5" ht="65.25" customHeight="1">
      <c r="A32" s="54" t="s">
        <v>28</v>
      </c>
      <c r="B32" s="55"/>
      <c r="C32" s="15">
        <v>0</v>
      </c>
      <c r="D32" s="19">
        <v>0</v>
      </c>
      <c r="E32" s="27"/>
    </row>
    <row r="33" spans="1:5" ht="22.5" customHeight="1">
      <c r="A33" s="42" t="s">
        <v>29</v>
      </c>
      <c r="B33" s="43"/>
      <c r="C33" s="82">
        <v>3179.3</v>
      </c>
      <c r="D33" s="82">
        <v>3025.3</v>
      </c>
      <c r="E33" s="27">
        <f>D33/C33*100</f>
        <v>95.15616645173466</v>
      </c>
    </row>
    <row r="34" spans="1:5" ht="48.75" customHeight="1">
      <c r="A34" s="54" t="s">
        <v>30</v>
      </c>
      <c r="B34" s="55"/>
      <c r="C34" s="82">
        <v>35.1</v>
      </c>
      <c r="D34" s="82">
        <v>35.1</v>
      </c>
      <c r="E34" s="27">
        <f>D34/C34*100</f>
        <v>100</v>
      </c>
    </row>
    <row r="35" spans="1:5" ht="21.75" customHeight="1">
      <c r="A35" s="42" t="s">
        <v>31</v>
      </c>
      <c r="B35" s="43"/>
      <c r="C35" s="15">
        <v>0</v>
      </c>
      <c r="D35" s="15">
        <v>0</v>
      </c>
      <c r="E35" s="27"/>
    </row>
    <row r="36" spans="1:8" ht="21.75" customHeight="1">
      <c r="A36" s="40" t="s">
        <v>32</v>
      </c>
      <c r="B36" s="41"/>
      <c r="C36" s="14">
        <v>10</v>
      </c>
      <c r="D36" s="14">
        <v>0</v>
      </c>
      <c r="E36" s="27">
        <f aca="true" t="shared" si="2" ref="E36:E42">D36/C36*100</f>
        <v>0</v>
      </c>
      <c r="H36" s="20"/>
    </row>
    <row r="37" spans="1:5" ht="21.75" customHeight="1">
      <c r="A37" s="40" t="s">
        <v>33</v>
      </c>
      <c r="B37" s="41"/>
      <c r="C37" s="82">
        <v>796.7</v>
      </c>
      <c r="D37" s="82">
        <v>678.7</v>
      </c>
      <c r="E37" s="27">
        <f t="shared" si="2"/>
        <v>85.18890422994853</v>
      </c>
    </row>
    <row r="38" spans="1:5" ht="23.25" customHeight="1">
      <c r="A38" s="48" t="s">
        <v>34</v>
      </c>
      <c r="B38" s="49"/>
      <c r="C38" s="16">
        <f>C39</f>
        <v>130.915</v>
      </c>
      <c r="D38" s="16">
        <f>D39</f>
        <v>130.915</v>
      </c>
      <c r="E38" s="83">
        <f t="shared" si="2"/>
        <v>100</v>
      </c>
    </row>
    <row r="39" spans="1:5" ht="32.25" customHeight="1">
      <c r="A39" s="52" t="s">
        <v>35</v>
      </c>
      <c r="B39" s="53"/>
      <c r="C39" s="14">
        <f>130915/1000</f>
        <v>130.915</v>
      </c>
      <c r="D39" s="14">
        <f>130915/1000</f>
        <v>130.915</v>
      </c>
      <c r="E39" s="27">
        <f t="shared" si="2"/>
        <v>100</v>
      </c>
    </row>
    <row r="40" spans="1:5" ht="36" customHeight="1">
      <c r="A40" s="50" t="s">
        <v>36</v>
      </c>
      <c r="B40" s="51"/>
      <c r="C40" s="87">
        <f>C41+C42+C43</f>
        <v>76.1</v>
      </c>
      <c r="D40" s="87">
        <f>D41+D42+D43</f>
        <v>66.1</v>
      </c>
      <c r="E40" s="83">
        <f t="shared" si="2"/>
        <v>86.85939553219448</v>
      </c>
    </row>
    <row r="41" spans="1:5" ht="49.5" customHeight="1">
      <c r="A41" s="54" t="s">
        <v>37</v>
      </c>
      <c r="B41" s="55"/>
      <c r="C41" s="15">
        <v>10</v>
      </c>
      <c r="D41" s="15">
        <v>0</v>
      </c>
      <c r="E41" s="27">
        <f t="shared" si="2"/>
        <v>0</v>
      </c>
    </row>
    <row r="42" spans="1:5" ht="23.25" customHeight="1">
      <c r="A42" s="42" t="s">
        <v>38</v>
      </c>
      <c r="B42" s="43"/>
      <c r="C42" s="14">
        <v>66.1</v>
      </c>
      <c r="D42" s="14">
        <v>66.1</v>
      </c>
      <c r="E42" s="27">
        <f t="shared" si="2"/>
        <v>100</v>
      </c>
    </row>
    <row r="43" spans="1:5" ht="34.5" customHeight="1">
      <c r="A43" s="54" t="s">
        <v>39</v>
      </c>
      <c r="B43" s="55"/>
      <c r="C43" s="14">
        <v>0</v>
      </c>
      <c r="D43" s="19">
        <v>0</v>
      </c>
      <c r="E43" s="27"/>
    </row>
    <row r="44" spans="1:5" ht="21.75" customHeight="1">
      <c r="A44" s="48" t="s">
        <v>40</v>
      </c>
      <c r="B44" s="49"/>
      <c r="C44" s="16">
        <f>SUM(C45:C46)</f>
        <v>579.7</v>
      </c>
      <c r="D44" s="16">
        <f>SUM(D45:D46)</f>
        <v>534</v>
      </c>
      <c r="E44" s="83">
        <f>D44/C44*100</f>
        <v>92.1166120407107</v>
      </c>
    </row>
    <row r="45" spans="1:5" ht="21.75" customHeight="1">
      <c r="A45" s="40" t="s">
        <v>41</v>
      </c>
      <c r="B45" s="41"/>
      <c r="C45" s="82">
        <v>575.7</v>
      </c>
      <c r="D45" s="82">
        <v>530</v>
      </c>
      <c r="E45" s="27">
        <f>D45/C45*100</f>
        <v>92.06183776272363</v>
      </c>
    </row>
    <row r="46" spans="1:5" ht="24.75" customHeight="1">
      <c r="A46" s="40" t="s">
        <v>42</v>
      </c>
      <c r="B46" s="41"/>
      <c r="C46" s="19">
        <v>4</v>
      </c>
      <c r="D46" s="19">
        <f>4000/1000</f>
        <v>4</v>
      </c>
      <c r="E46" s="27">
        <f>D46/C46*100</f>
        <v>100</v>
      </c>
    </row>
    <row r="47" spans="1:5" ht="21" customHeight="1">
      <c r="A47" s="48" t="s">
        <v>43</v>
      </c>
      <c r="B47" s="49"/>
      <c r="C47" s="88">
        <f>SUM(C48:C51)</f>
        <v>454.7592900000001</v>
      </c>
      <c r="D47" s="88">
        <f>SUM(D48:D51)</f>
        <v>361.95929</v>
      </c>
      <c r="E47" s="83">
        <f>D47/C47*100</f>
        <v>79.59359994602858</v>
      </c>
    </row>
    <row r="48" spans="1:5" ht="21" customHeight="1">
      <c r="A48" s="40" t="s">
        <v>44</v>
      </c>
      <c r="B48" s="41"/>
      <c r="C48" s="19">
        <f>7759.29/1000</f>
        <v>7.75929</v>
      </c>
      <c r="D48" s="19">
        <f>C48</f>
        <v>7.75929</v>
      </c>
      <c r="E48" s="27">
        <f>D48/C48*100</f>
        <v>100</v>
      </c>
    </row>
    <row r="49" spans="1:5" ht="21" customHeight="1">
      <c r="A49" s="40" t="s">
        <v>45</v>
      </c>
      <c r="B49" s="41"/>
      <c r="C49" s="14">
        <v>0</v>
      </c>
      <c r="D49" s="14">
        <v>0</v>
      </c>
      <c r="E49" s="27"/>
    </row>
    <row r="50" spans="1:5" ht="21" customHeight="1">
      <c r="A50" s="40" t="s">
        <v>46</v>
      </c>
      <c r="B50" s="41"/>
      <c r="C50" s="82">
        <v>337.6</v>
      </c>
      <c r="D50" s="82">
        <v>244.8</v>
      </c>
      <c r="E50" s="27">
        <f>D50/C50*100</f>
        <v>72.51184834123222</v>
      </c>
    </row>
    <row r="51" spans="1:5" ht="36" customHeight="1">
      <c r="A51" s="52" t="s">
        <v>47</v>
      </c>
      <c r="B51" s="53"/>
      <c r="C51" s="82">
        <v>109.4</v>
      </c>
      <c r="D51" s="82">
        <v>109.4</v>
      </c>
      <c r="E51" s="27">
        <f>D51/C51*100</f>
        <v>100</v>
      </c>
    </row>
    <row r="52" spans="1:5" ht="21" customHeight="1">
      <c r="A52" s="50" t="s">
        <v>48</v>
      </c>
      <c r="B52" s="51"/>
      <c r="C52" s="87">
        <f>C53+C54+C55</f>
        <v>0</v>
      </c>
      <c r="D52" s="87">
        <f>D53+D54+D55</f>
        <v>0</v>
      </c>
      <c r="E52" s="83"/>
    </row>
    <row r="53" spans="1:5" ht="21" customHeight="1">
      <c r="A53" s="52" t="s">
        <v>49</v>
      </c>
      <c r="B53" s="53"/>
      <c r="C53" s="15">
        <v>0</v>
      </c>
      <c r="D53" s="15">
        <v>0</v>
      </c>
      <c r="E53" s="27"/>
    </row>
    <row r="54" spans="1:5" ht="35.25" customHeight="1">
      <c r="A54" s="52" t="s">
        <v>50</v>
      </c>
      <c r="B54" s="53"/>
      <c r="C54" s="15">
        <v>0</v>
      </c>
      <c r="D54" s="15">
        <v>0</v>
      </c>
      <c r="E54" s="27"/>
    </row>
    <row r="55" spans="1:5" ht="35.25" customHeight="1">
      <c r="A55" s="52" t="s">
        <v>51</v>
      </c>
      <c r="B55" s="53"/>
      <c r="C55" s="15">
        <v>0</v>
      </c>
      <c r="D55" s="15">
        <v>0</v>
      </c>
      <c r="E55" s="27"/>
    </row>
    <row r="56" spans="1:5" ht="21" customHeight="1">
      <c r="A56" s="50" t="s">
        <v>52</v>
      </c>
      <c r="B56" s="51"/>
      <c r="C56" s="16">
        <f>C57+C58+C59+C60+C61</f>
        <v>21</v>
      </c>
      <c r="D56" s="16">
        <f>D57+D58+D59+D60+D61</f>
        <v>20.96241</v>
      </c>
      <c r="E56" s="83">
        <f>D56/C56*100</f>
        <v>99.821</v>
      </c>
    </row>
    <row r="57" spans="1:5" ht="21" customHeight="1">
      <c r="A57" s="24" t="s">
        <v>53</v>
      </c>
      <c r="B57" s="23"/>
      <c r="C57" s="15">
        <v>0</v>
      </c>
      <c r="D57" s="15">
        <v>0</v>
      </c>
      <c r="E57" s="27"/>
    </row>
    <row r="58" spans="1:5" ht="21" customHeight="1">
      <c r="A58" s="52" t="s">
        <v>54</v>
      </c>
      <c r="B58" s="53"/>
      <c r="C58" s="14">
        <v>0</v>
      </c>
      <c r="D58" s="14">
        <v>0</v>
      </c>
      <c r="E58" s="27"/>
    </row>
    <row r="59" spans="1:5" ht="21" customHeight="1">
      <c r="A59" s="52" t="s">
        <v>55</v>
      </c>
      <c r="B59" s="53"/>
      <c r="C59" s="15">
        <v>0</v>
      </c>
      <c r="D59" s="15">
        <v>0</v>
      </c>
      <c r="E59" s="27"/>
    </row>
    <row r="60" spans="1:5" ht="21" customHeight="1">
      <c r="A60" s="52" t="s">
        <v>56</v>
      </c>
      <c r="B60" s="53"/>
      <c r="C60" s="15">
        <v>21</v>
      </c>
      <c r="D60" s="15">
        <f>20962.41/1000</f>
        <v>20.96241</v>
      </c>
      <c r="E60" s="27">
        <f>D60/C60*100</f>
        <v>99.821</v>
      </c>
    </row>
    <row r="61" spans="1:5" ht="21" customHeight="1">
      <c r="A61" s="52" t="s">
        <v>57</v>
      </c>
      <c r="B61" s="53"/>
      <c r="C61" s="15">
        <v>0</v>
      </c>
      <c r="D61" s="15">
        <v>0</v>
      </c>
      <c r="E61" s="27"/>
    </row>
    <row r="62" spans="1:5" ht="21" customHeight="1">
      <c r="A62" s="50" t="s">
        <v>11</v>
      </c>
      <c r="B62" s="51"/>
      <c r="C62" s="16">
        <f>C63+C64</f>
        <v>1</v>
      </c>
      <c r="D62" s="16">
        <f>D63+D64</f>
        <v>1</v>
      </c>
      <c r="E62" s="83">
        <f>D62/C62*100</f>
        <v>100</v>
      </c>
    </row>
    <row r="63" spans="1:5" ht="21" customHeight="1">
      <c r="A63" s="52" t="s">
        <v>58</v>
      </c>
      <c r="B63" s="53"/>
      <c r="C63" s="14">
        <v>1</v>
      </c>
      <c r="D63" s="14">
        <v>1</v>
      </c>
      <c r="E63" s="27">
        <f>D63/C63*100</f>
        <v>100</v>
      </c>
    </row>
    <row r="64" spans="1:5" ht="36" customHeight="1">
      <c r="A64" s="52" t="s">
        <v>59</v>
      </c>
      <c r="B64" s="53"/>
      <c r="C64" s="19">
        <v>0</v>
      </c>
      <c r="D64" s="19">
        <v>0</v>
      </c>
      <c r="E64" s="27"/>
    </row>
    <row r="65" spans="1:5" ht="21" customHeight="1">
      <c r="A65" s="50" t="s">
        <v>60</v>
      </c>
      <c r="B65" s="51"/>
      <c r="C65" s="16">
        <f>C66</f>
        <v>0</v>
      </c>
      <c r="D65" s="16">
        <f>D66</f>
        <v>0</v>
      </c>
      <c r="E65" s="83"/>
    </row>
    <row r="66" spans="1:5" ht="21" customHeight="1">
      <c r="A66" s="52" t="s">
        <v>61</v>
      </c>
      <c r="B66" s="53"/>
      <c r="C66" s="15">
        <v>0</v>
      </c>
      <c r="D66" s="15">
        <v>0</v>
      </c>
      <c r="E66" s="27"/>
    </row>
    <row r="67" spans="1:5" ht="21.75" customHeight="1">
      <c r="A67" s="48" t="s">
        <v>62</v>
      </c>
      <c r="B67" s="49"/>
      <c r="C67" s="16">
        <f>C68+C69+C70</f>
        <v>0</v>
      </c>
      <c r="D67" s="16">
        <f>D68+D69+D70</f>
        <v>0</v>
      </c>
      <c r="E67" s="83"/>
    </row>
    <row r="68" spans="1:5" ht="21.75" customHeight="1">
      <c r="A68" s="40" t="s">
        <v>63</v>
      </c>
      <c r="B68" s="41"/>
      <c r="C68" s="14">
        <v>0</v>
      </c>
      <c r="D68" s="14">
        <v>0</v>
      </c>
      <c r="E68" s="27"/>
    </row>
    <row r="69" spans="1:5" ht="21.75" customHeight="1">
      <c r="A69" s="40" t="s">
        <v>64</v>
      </c>
      <c r="B69" s="41"/>
      <c r="C69" s="14">
        <f>-C68</f>
        <v>0</v>
      </c>
      <c r="D69" s="14">
        <f>-D68</f>
        <v>0</v>
      </c>
      <c r="E69" s="27"/>
    </row>
    <row r="70" spans="1:5" ht="21.75" customHeight="1">
      <c r="A70" s="40" t="s">
        <v>65</v>
      </c>
      <c r="B70" s="41"/>
      <c r="C70" s="14">
        <f>C69</f>
        <v>0</v>
      </c>
      <c r="D70" s="14">
        <f>D69</f>
        <v>0</v>
      </c>
      <c r="E70" s="27"/>
    </row>
    <row r="71" spans="1:5" ht="21.75" customHeight="1">
      <c r="A71" s="48" t="s">
        <v>66</v>
      </c>
      <c r="B71" s="49"/>
      <c r="C71" s="16">
        <f>C72+C73+C74</f>
        <v>0</v>
      </c>
      <c r="D71" s="16">
        <f>D72+D73+D74</f>
        <v>0</v>
      </c>
      <c r="E71" s="27"/>
    </row>
    <row r="72" spans="1:5" ht="21.75" customHeight="1">
      <c r="A72" s="40" t="s">
        <v>67</v>
      </c>
      <c r="B72" s="41"/>
      <c r="C72" s="14">
        <f aca="true" t="shared" si="3" ref="C72:D76">C67</f>
        <v>0</v>
      </c>
      <c r="D72" s="14">
        <f t="shared" si="3"/>
        <v>0</v>
      </c>
      <c r="E72" s="84"/>
    </row>
    <row r="73" spans="1:5" ht="21.75" customHeight="1">
      <c r="A73" s="40" t="s">
        <v>68</v>
      </c>
      <c r="B73" s="41"/>
      <c r="C73" s="14">
        <f t="shared" si="3"/>
        <v>0</v>
      </c>
      <c r="D73" s="14">
        <f t="shared" si="3"/>
        <v>0</v>
      </c>
      <c r="E73" s="85"/>
    </row>
    <row r="74" spans="1:5" ht="31.5" customHeight="1">
      <c r="A74" s="42" t="s">
        <v>69</v>
      </c>
      <c r="B74" s="43"/>
      <c r="C74" s="14">
        <f t="shared" si="3"/>
        <v>0</v>
      </c>
      <c r="D74" s="14">
        <f t="shared" si="3"/>
        <v>0</v>
      </c>
      <c r="E74" s="85"/>
    </row>
    <row r="75" spans="1:5" ht="31.5" customHeight="1">
      <c r="A75" s="44" t="s">
        <v>70</v>
      </c>
      <c r="B75" s="45"/>
      <c r="C75" s="16">
        <f t="shared" si="3"/>
        <v>0</v>
      </c>
      <c r="D75" s="16">
        <f t="shared" si="3"/>
        <v>0</v>
      </c>
      <c r="E75" s="86"/>
    </row>
    <row r="76" spans="1:5" ht="21.75" customHeight="1">
      <c r="A76" s="48" t="s">
        <v>71</v>
      </c>
      <c r="B76" s="49"/>
      <c r="C76" s="16">
        <f t="shared" si="3"/>
        <v>0</v>
      </c>
      <c r="D76" s="16">
        <f t="shared" si="3"/>
        <v>0</v>
      </c>
      <c r="E76" s="86"/>
    </row>
    <row r="77" spans="1:5" ht="29.25" customHeight="1">
      <c r="A77" s="48" t="s">
        <v>72</v>
      </c>
      <c r="B77" s="49"/>
      <c r="C77" s="16">
        <f>C30+C38+C40+C44+C47+C52+C56+C62+C65+C67+C71+C75+C76</f>
        <v>6021.47429</v>
      </c>
      <c r="D77" s="16">
        <f>D30+D38+D40+D44+D47+D52+D56+D62+D65+D67+D71+D75+D76+0.1</f>
        <v>5578.636700000001</v>
      </c>
      <c r="E77" s="83">
        <f>D77/C77*100</f>
        <v>92.64569491336316</v>
      </c>
    </row>
    <row r="78" spans="1:5" ht="31.5" customHeight="1">
      <c r="A78" s="40" t="s">
        <v>73</v>
      </c>
      <c r="B78" s="41"/>
      <c r="C78" s="16">
        <f>C28-C77</f>
        <v>-332.33968000000004</v>
      </c>
      <c r="D78" s="16">
        <f>D28-D77</f>
        <v>167.82790999999816</v>
      </c>
      <c r="E78" s="26">
        <f>D78/C78*100</f>
        <v>-50.49890822546321</v>
      </c>
    </row>
    <row r="79" spans="1:5" ht="31.5" customHeight="1">
      <c r="A79" s="40" t="s">
        <v>74</v>
      </c>
      <c r="B79" s="41"/>
      <c r="C79" s="14">
        <f>C78</f>
        <v>-332.33968000000004</v>
      </c>
      <c r="D79" s="14">
        <f>D78</f>
        <v>167.82790999999816</v>
      </c>
      <c r="E79" s="26">
        <f>D79/C79*100</f>
        <v>-50.49890822546321</v>
      </c>
    </row>
    <row r="80" spans="1:5" ht="19.5" customHeight="1">
      <c r="A80" s="40" t="s">
        <v>75</v>
      </c>
      <c r="B80" s="41"/>
      <c r="C80" s="14">
        <f>C28</f>
        <v>5689.13461</v>
      </c>
      <c r="D80" s="14">
        <f>D28</f>
        <v>5746.464609999999</v>
      </c>
      <c r="E80" s="26">
        <f>D80/C80*100</f>
        <v>101.00771038005021</v>
      </c>
    </row>
    <row r="81" spans="1:5" ht="19.5" customHeight="1">
      <c r="A81" s="40" t="s">
        <v>76</v>
      </c>
      <c r="B81" s="41"/>
      <c r="C81" s="14">
        <f>C77</f>
        <v>6021.47429</v>
      </c>
      <c r="D81" s="14">
        <f>D77</f>
        <v>5578.636700000001</v>
      </c>
      <c r="E81" s="26">
        <f>D81/C81*100</f>
        <v>92.64569491336316</v>
      </c>
    </row>
    <row r="82" spans="1:5" ht="19.5" customHeight="1">
      <c r="A82" s="40" t="s">
        <v>77</v>
      </c>
      <c r="B82" s="41"/>
      <c r="C82" s="14">
        <v>0</v>
      </c>
      <c r="D82" s="14">
        <v>0</v>
      </c>
      <c r="E82" s="22"/>
    </row>
    <row r="83" spans="1:5" ht="19.5" customHeight="1">
      <c r="A83" s="40" t="s">
        <v>78</v>
      </c>
      <c r="B83" s="41"/>
      <c r="C83" s="14">
        <v>0</v>
      </c>
      <c r="D83" s="14">
        <v>0</v>
      </c>
      <c r="E83" s="22"/>
    </row>
    <row r="84" spans="1:5" ht="19.5" customHeight="1">
      <c r="A84" s="40" t="s">
        <v>79</v>
      </c>
      <c r="B84" s="41"/>
      <c r="C84" s="14">
        <v>0</v>
      </c>
      <c r="D84" s="14">
        <v>0</v>
      </c>
      <c r="E84" s="22"/>
    </row>
    <row r="85" spans="1:5" ht="19.5" customHeight="1">
      <c r="A85" s="40" t="s">
        <v>80</v>
      </c>
      <c r="B85" s="41"/>
      <c r="C85" s="14">
        <v>0</v>
      </c>
      <c r="D85" s="14">
        <v>0</v>
      </c>
      <c r="E85" s="22"/>
    </row>
    <row r="86" spans="1:5" ht="25.5" customHeight="1" thickBot="1">
      <c r="A86" s="46" t="s">
        <v>81</v>
      </c>
      <c r="B86" s="47"/>
      <c r="C86" s="28">
        <f>C81-C80</f>
        <v>332.33968000000004</v>
      </c>
      <c r="D86" s="28">
        <f>D81-D80</f>
        <v>-167.82790999999816</v>
      </c>
      <c r="E86" s="29">
        <f>E78</f>
        <v>-50.49890822546321</v>
      </c>
    </row>
    <row r="87" spans="1:5" ht="12.75">
      <c r="A87" s="1"/>
      <c r="B87" s="1"/>
      <c r="C87" s="2"/>
      <c r="D87" s="2"/>
      <c r="E87" s="2"/>
    </row>
    <row r="88" spans="1:5" ht="12.75">
      <c r="A88" s="1"/>
      <c r="B88" s="1"/>
      <c r="C88" s="2"/>
      <c r="D88" s="2"/>
      <c r="E88" s="2"/>
    </row>
    <row r="89" spans="1:5" ht="29.25" customHeight="1">
      <c r="A89" s="78" t="s">
        <v>7</v>
      </c>
      <c r="B89" s="78"/>
      <c r="C89" s="78"/>
      <c r="D89" s="78"/>
      <c r="E89" s="78"/>
    </row>
    <row r="90" spans="1:5" ht="18.75">
      <c r="A90" s="78" t="s">
        <v>84</v>
      </c>
      <c r="B90" s="78"/>
      <c r="C90" s="78"/>
      <c r="D90" s="78"/>
      <c r="E90" s="78"/>
    </row>
    <row r="91" spans="1:5" ht="15.75" customHeight="1">
      <c r="A91" s="78" t="s">
        <v>85</v>
      </c>
      <c r="B91" s="78"/>
      <c r="C91" s="78"/>
      <c r="D91" s="78"/>
      <c r="E91" s="78"/>
    </row>
    <row r="92" spans="1:5" ht="18.75">
      <c r="A92" s="71" t="s">
        <v>92</v>
      </c>
      <c r="B92" s="71"/>
      <c r="C92" s="71"/>
      <c r="D92" s="71"/>
      <c r="E92" s="71"/>
    </row>
    <row r="93" spans="1:5" ht="19.5" thickBot="1">
      <c r="A93" s="8"/>
      <c r="B93" s="8"/>
      <c r="C93" s="30"/>
      <c r="D93" s="30"/>
      <c r="E93" s="30"/>
    </row>
    <row r="94" spans="1:5" ht="37.5">
      <c r="A94" s="31" t="s">
        <v>91</v>
      </c>
      <c r="B94" s="79" t="s">
        <v>8</v>
      </c>
      <c r="C94" s="79"/>
      <c r="D94" s="79"/>
      <c r="E94" s="32" t="s">
        <v>86</v>
      </c>
    </row>
    <row r="95" spans="1:5" ht="18.75">
      <c r="A95" s="33">
        <v>1</v>
      </c>
      <c r="B95" s="75">
        <v>2</v>
      </c>
      <c r="C95" s="76"/>
      <c r="D95" s="77"/>
      <c r="E95" s="34">
        <v>3</v>
      </c>
    </row>
    <row r="96" spans="1:5" ht="36.75" customHeight="1">
      <c r="A96" s="35">
        <v>1</v>
      </c>
      <c r="B96" s="73" t="s">
        <v>87</v>
      </c>
      <c r="C96" s="73"/>
      <c r="D96" s="73"/>
      <c r="E96" s="38">
        <v>6</v>
      </c>
    </row>
    <row r="97" spans="1:5" ht="39" customHeight="1">
      <c r="A97" s="35">
        <v>2</v>
      </c>
      <c r="B97" s="72" t="s">
        <v>88</v>
      </c>
      <c r="C97" s="72"/>
      <c r="D97" s="72"/>
      <c r="E97" s="39">
        <f>1958248.83/1000</f>
        <v>1958.24883</v>
      </c>
    </row>
    <row r="98" spans="1:5" ht="75.75" customHeight="1">
      <c r="A98" s="35">
        <v>3</v>
      </c>
      <c r="B98" s="73" t="s">
        <v>89</v>
      </c>
      <c r="C98" s="73"/>
      <c r="D98" s="73"/>
      <c r="E98" s="38">
        <v>4</v>
      </c>
    </row>
    <row r="99" spans="1:5" ht="41.25" customHeight="1" thickBot="1">
      <c r="A99" s="36">
        <v>4</v>
      </c>
      <c r="B99" s="74" t="s">
        <v>90</v>
      </c>
      <c r="C99" s="74"/>
      <c r="D99" s="74"/>
      <c r="E99" s="37">
        <f>820682.98/1000</f>
        <v>820.6829799999999</v>
      </c>
    </row>
    <row r="100" spans="3:5" ht="12.75">
      <c r="C100" s="3"/>
      <c r="D100" s="3"/>
      <c r="E100" s="3"/>
    </row>
    <row r="101" spans="3:5" ht="12.75">
      <c r="C101" s="3"/>
      <c r="D101" s="3"/>
      <c r="E101" s="3"/>
    </row>
    <row r="102" spans="3:5" ht="12.75">
      <c r="C102" s="3"/>
      <c r="D102" s="3"/>
      <c r="E102" s="3"/>
    </row>
    <row r="103" spans="3:5" ht="12.75">
      <c r="C103" s="3"/>
      <c r="D103" s="3"/>
      <c r="E103" s="3"/>
    </row>
    <row r="104" spans="3:5" ht="12.75">
      <c r="C104" s="3"/>
      <c r="D104" s="3"/>
      <c r="E104" s="3"/>
    </row>
    <row r="105" spans="3:5" ht="12.75">
      <c r="C105" s="3"/>
      <c r="D105" s="3"/>
      <c r="E105" s="3"/>
    </row>
    <row r="106" spans="3:5" ht="12.75">
      <c r="C106" s="3"/>
      <c r="D106" s="3"/>
      <c r="E106" s="3"/>
    </row>
    <row r="107" spans="3:5" ht="12.75">
      <c r="C107" s="3"/>
      <c r="D107" s="3"/>
      <c r="E107" s="3"/>
    </row>
    <row r="108" spans="3:5" ht="12.75">
      <c r="C108" s="3"/>
      <c r="D108" s="3"/>
      <c r="E108" s="3"/>
    </row>
    <row r="109" spans="3:5" ht="12.75">
      <c r="C109" s="3"/>
      <c r="D109" s="3"/>
      <c r="E109" s="3"/>
    </row>
    <row r="110" spans="3:5" ht="12.75">
      <c r="C110" s="3"/>
      <c r="D110" s="3"/>
      <c r="E110" s="3"/>
    </row>
    <row r="111" spans="3:5" ht="12.75">
      <c r="C111" s="3"/>
      <c r="D111" s="3"/>
      <c r="E111" s="3"/>
    </row>
    <row r="112" spans="3:5" ht="12.75">
      <c r="C112" s="3"/>
      <c r="D112" s="3"/>
      <c r="E112" s="3"/>
    </row>
    <row r="113" spans="3:5" ht="12.75">
      <c r="C113" s="3"/>
      <c r="D113" s="3"/>
      <c r="E113" s="3"/>
    </row>
    <row r="114" spans="3:5" ht="12.75">
      <c r="C114" s="3"/>
      <c r="D114" s="3"/>
      <c r="E114" s="3"/>
    </row>
    <row r="115" spans="3:5" ht="12.75">
      <c r="C115" s="3"/>
      <c r="D115" s="3"/>
      <c r="E115" s="3"/>
    </row>
    <row r="116" spans="3:5" ht="12.75">
      <c r="C116" s="3"/>
      <c r="D116" s="3"/>
      <c r="E116" s="3"/>
    </row>
  </sheetData>
  <sheetProtection/>
  <mergeCells count="92">
    <mergeCell ref="B97:D97"/>
    <mergeCell ref="B98:D98"/>
    <mergeCell ref="B99:D99"/>
    <mergeCell ref="B95:D95"/>
    <mergeCell ref="A89:E89"/>
    <mergeCell ref="A90:E90"/>
    <mergeCell ref="A91:E91"/>
    <mergeCell ref="A92:E92"/>
    <mergeCell ref="B94:D94"/>
    <mergeCell ref="B96:D96"/>
    <mergeCell ref="A1:E1"/>
    <mergeCell ref="A2:E2"/>
    <mergeCell ref="A3:E3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E8"/>
    <mergeCell ref="A9:B9"/>
    <mergeCell ref="A10:B10"/>
    <mergeCell ref="A11:B11"/>
    <mergeCell ref="A28:B28"/>
    <mergeCell ref="A29:E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82:B82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85:B85"/>
    <mergeCell ref="A86:B86"/>
    <mergeCell ref="A76:B76"/>
    <mergeCell ref="A77:B77"/>
    <mergeCell ref="A78:B78"/>
    <mergeCell ref="A79:B79"/>
    <mergeCell ref="A80:B80"/>
    <mergeCell ref="A81:B81"/>
    <mergeCell ref="A74:B74"/>
    <mergeCell ref="A75:B75"/>
    <mergeCell ref="A83:B83"/>
    <mergeCell ref="A84:B84"/>
  </mergeCells>
  <printOptions/>
  <pageMargins left="0.7874015748031497" right="0.2755905511811024" top="0.3937007874015748" bottom="0.31496062992125984" header="0" footer="0"/>
  <pageSetup fitToHeight="4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2018-04-25T08:26:22Z</cp:lastPrinted>
  <dcterms:created xsi:type="dcterms:W3CDTF">2009-10-26T03:31:31Z</dcterms:created>
  <dcterms:modified xsi:type="dcterms:W3CDTF">2020-06-22T05:30:50Z</dcterms:modified>
  <cp:category/>
  <cp:version/>
  <cp:contentType/>
  <cp:contentStatus/>
</cp:coreProperties>
</file>