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35" windowWidth="15195" windowHeight="9570" activeTab="0"/>
  </bookViews>
  <sheets>
    <sheet name="Лист1" sheetId="1" r:id="rId1"/>
    <sheet name="Лист2" sheetId="2" r:id="rId2"/>
  </sheets>
  <definedNames/>
  <calcPr fullCalcOnLoad="1" refMode="R1C1"/>
</workbook>
</file>

<file path=xl/sharedStrings.xml><?xml version="1.0" encoding="utf-8"?>
<sst xmlns="http://schemas.openxmlformats.org/spreadsheetml/2006/main" count="95" uniqueCount="95">
  <si>
    <t>Исполнено</t>
  </si>
  <si>
    <t>Налоговые и неналоговые 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</si>
  <si>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</si>
  <si>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</si>
  <si>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</si>
  <si>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</si>
  <si>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Безвозмездные поступления</t>
  </si>
  <si>
    <t>ВСЕГО доходов:</t>
  </si>
  <si>
    <t>Общегосударственные вопросы</t>
  </si>
  <si>
    <t>Резервные фонды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</si>
  <si>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</si>
  <si>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</si>
  <si>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</si>
  <si>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</si>
  <si>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ВСЕГО расходов:</t>
  </si>
  <si>
    <t>Источники внутреннего финансирования дефицита бюджета</t>
  </si>
  <si>
    <t>Изменение остатков средств на счетах по учету средств бюджета</t>
  </si>
  <si>
    <t>Заработная плата</t>
  </si>
  <si>
    <t>Прочие выплаты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</si>
  <si>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</si>
  <si>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</si>
  <si>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</si>
  <si>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 xml:space="preserve">   % исполнения</t>
  </si>
  <si>
    <t>СВЕДЕНИЯ</t>
  </si>
  <si>
    <t>Наименование показателя</t>
  </si>
  <si>
    <t>ДОХОДЫ</t>
  </si>
  <si>
    <t>РАСХОДЫ</t>
  </si>
  <si>
    <t>СПРАВОЧНО:</t>
  </si>
  <si>
    <t>№ п/п</t>
  </si>
  <si>
    <t xml:space="preserve">Сведения о численности муниципальных служащих, </t>
  </si>
  <si>
    <t xml:space="preserve">работников муниципальных учреждений </t>
  </si>
  <si>
    <t xml:space="preserve"> Значение</t>
  </si>
  <si>
    <t>Наименование  показателя</t>
  </si>
  <si>
    <t>Среднесписочная  численность работников муниципальных учреждений, оплата труда которых осуществляется за счет средств бюджетной сметы, за отчетный период, человек</t>
  </si>
  <si>
    <t xml:space="preserve">Фактические  затраты на денежное содержание муниципальных служащих за отчетный период, тыс. рублей </t>
  </si>
  <si>
    <t>Фактические затраты на денежное содержание работников муниципальных учреждений, оплата труда которых осуществляется за счет средств бюджетной сметы, за отчетный период, тыс.руб.</t>
  </si>
  <si>
    <t>Профицит бюджета (со знаком плюс), дефицит бюджета (со знаком минус)</t>
  </si>
  <si>
    <t>Доходы от сдачи в аренду имущества, находящегося в оперативном управлении органов управления поселений</t>
  </si>
  <si>
    <t>Доходы, получаемые в виде арендной платы за земельные участки</t>
  </si>
  <si>
    <t xml:space="preserve">Увеличение остатков средств </t>
  </si>
  <si>
    <t xml:space="preserve">Уменьшение остатков средств </t>
  </si>
  <si>
    <t>Мобилизационная и вневойсковая подготовка</t>
  </si>
  <si>
    <t>Начисления на выплаты по оплате труда</t>
  </si>
  <si>
    <t>Национальная экономика</t>
  </si>
  <si>
    <t>Глава муниципального образования</t>
  </si>
  <si>
    <t>Председатель представительного органа муниципального образования</t>
  </si>
  <si>
    <t>Центральный аппарат иных органов</t>
  </si>
  <si>
    <t>МБТ в области градостроительной деятельности</t>
  </si>
  <si>
    <t>МБТ по электро-,тепло-, газо- и водоснабжению</t>
  </si>
  <si>
    <t xml:space="preserve">Культура, кинематография </t>
  </si>
  <si>
    <t xml:space="preserve"> о ходе исполнения бюджета Анцирского сельсовета</t>
  </si>
  <si>
    <t>Создание и обеспечение деятельности административных комиссий</t>
  </si>
  <si>
    <t>Акцизы по подакцизным товарам (продукции), производимым на территории Российской Федерации</t>
  </si>
  <si>
    <t>Дотации на выравнивание бюджетной обеспеченности за счет средств районного фонда финансовой поддержки</t>
  </si>
  <si>
    <t>Дотации на выравнивание бюджетной обеспеченности за счет средств краевого бюджета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</si>
  <si>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</si>
  <si>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поселений на выполнение переданных полномочий субъектов Российской Федерации</t>
  </si>
  <si>
    <t>МБТ на содержание и обеспечение текущего обслуживания зданий и сооружений учреждений образования Канского района</t>
  </si>
  <si>
    <t>Контрольно-счетный орган</t>
  </si>
  <si>
    <t>Обеспечение хозяйственного обслуживания</t>
  </si>
  <si>
    <t>Выполнение других обязательств органов местного самоуправления</t>
  </si>
  <si>
    <t>Создание, содержание и восполнение резерва материальных ресурсов для ликвидации чрезвычайных ситуаций природного и техногенного характера</t>
  </si>
  <si>
    <t>Мероприятия по землеустройству и землепользованию</t>
  </si>
  <si>
    <t>Дошкольное образование (расходы на содержание и обеспечение текущего обслуживания зданий и сооружений учреждений образования)</t>
  </si>
  <si>
    <t>Общее образование (расходы на содержание и обеспечение текущего обслуживания зданий и сооружений учреждений образования)</t>
  </si>
  <si>
    <t>Обеспечение деятельности (оказание услуг) подведомственных учреждений - библиотек</t>
  </si>
  <si>
    <t>Обеспечение деятельности (оказание услуг) подведомственных учреждений - дворцов и домов культуры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</si>
  <si>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</t>
  </si>
  <si>
    <t>Мероприятия в сфере межнациональных отношений</t>
  </si>
  <si>
    <t>Оценка недвижимости, признание прав и урегулирование отношений по муниципальной собственности</t>
  </si>
  <si>
    <t>Содержание автомобильных дорог общего пользования местного значения и искусственных сооружений за счет средств дорожного фонда Анцирского сельсовета</t>
  </si>
  <si>
    <t>Среднесписочная  численность муниципальных служащих за отчетный период, человек</t>
  </si>
  <si>
    <t>План, с учетом изменений     на 12.03.2015г.</t>
  </si>
  <si>
    <t>Земельный налог с организаций, обладающих земельным участком</t>
  </si>
  <si>
    <t>Земельный налог с физических лиц, обладающих земельным участком</t>
  </si>
  <si>
    <t>Штрафы, санкции, возмещение ущерба</t>
  </si>
  <si>
    <t>Прочие безвозмездные поступления в бюджеты поселений от бюджетов муниципальных районов</t>
  </si>
  <si>
    <t xml:space="preserve">Софинансирование по содержанию автомобильных дорог общего пользования местного значения городских округов, городских и сельских поселений </t>
  </si>
  <si>
    <t>Расходы на капитальный ремонт общего имущества в многоквартирных домах и жилых помещениях муниципального жилищного фонда</t>
  </si>
  <si>
    <t xml:space="preserve">Модернизация и капитальный ремонт объектов коммунальной инфраструктуры за счет местного бюджета </t>
  </si>
  <si>
    <t>Расходы на организацию уличного освещения</t>
  </si>
  <si>
    <t xml:space="preserve"> за 1 полугодие  2015 года</t>
  </si>
  <si>
    <t>Доходы от продажи нематериальных активов</t>
  </si>
  <si>
    <t>МБТ на поддержку мер по обеспечению сбалансированности</t>
  </si>
  <si>
    <t>МБТ на содержание автомобильных дорог общего пользования местного значения городских округов, городских и сельских поселений</t>
  </si>
  <si>
    <t xml:space="preserve">МБТ на частичное финансирование (возмещение) расходов на реегиональные выплаты </t>
  </si>
  <si>
    <t>Проведение выборов и референдумов</t>
  </si>
  <si>
    <t>Содержание автомобильных дорог общего пользования местного значения и искусственных сооружений за счет средств дорожного фонда Красноярского края</t>
  </si>
  <si>
    <t>Расходы на организацию и содержание мест захоронения</t>
  </si>
  <si>
    <t>Расходы на санитарную уборку земельных участков, буртовку и уплотнение мусора, и организацию очистки мест временного хранения ТБО</t>
  </si>
  <si>
    <t>Организация и проведение акарицидных обработок мест массового отдыха населения</t>
  </si>
  <si>
    <t>Софинансирование расходов на организацию и проведение акарицидных обработок мест массового отдыха</t>
  </si>
  <si>
    <t>Здравоохранение</t>
  </si>
  <si>
    <t>по Анцирскому  сельсовету по состоянию на   01.07.2015 года</t>
  </si>
  <si>
    <t>(об использовании выделяемых бюджетных средств)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</si>
</sst>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4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wrapText="1"/>
    </xf>
    <xf numFmtId="176" fontId="0" fillId="0" borderId="0" xfId="0" applyNumberFormat="1" applyAlignment="1">
      <alignment wrapText="1"/>
    </xf>
    <xf numFmtId="176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76" fontId="1" fillId="0" borderId="0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vertical="top" wrapText="1"/>
    </xf>
    <xf numFmtId="176" fontId="1" fillId="0" borderId="12" xfId="0" applyNumberFormat="1" applyFont="1" applyBorder="1" applyAlignment="1">
      <alignment vertical="top" wrapText="1"/>
    </xf>
    <xf numFmtId="176" fontId="3" fillId="0" borderId="11" xfId="0" applyNumberFormat="1" applyFont="1" applyBorder="1" applyAlignment="1">
      <alignment vertical="top" wrapText="1"/>
    </xf>
    <xf numFmtId="176" fontId="1" fillId="0" borderId="11" xfId="0" applyNumberFormat="1" applyFont="1" applyBorder="1" applyAlignment="1">
      <alignment vertical="top" wrapText="1"/>
    </xf>
    <xf numFmtId="176" fontId="1" fillId="0" borderId="11" xfId="0" applyNumberFormat="1" applyFont="1" applyBorder="1" applyAlignment="1">
      <alignment horizontal="justify" vertical="top" wrapText="1"/>
    </xf>
    <xf numFmtId="176" fontId="1" fillId="0" borderId="16" xfId="0" applyNumberFormat="1" applyFont="1" applyBorder="1" applyAlignment="1">
      <alignment horizontal="justify" vertical="top" wrapText="1"/>
    </xf>
    <xf numFmtId="176" fontId="3" fillId="0" borderId="11" xfId="0" applyNumberFormat="1" applyFont="1" applyBorder="1" applyAlignment="1">
      <alignment horizontal="justify" vertical="top" wrapText="1"/>
    </xf>
    <xf numFmtId="176" fontId="3" fillId="0" borderId="11" xfId="0" applyNumberFormat="1" applyFont="1" applyBorder="1" applyAlignment="1">
      <alignment horizontal="justify" vertical="center" wrapText="1"/>
    </xf>
    <xf numFmtId="176" fontId="1" fillId="0" borderId="17" xfId="0" applyNumberFormat="1" applyFont="1" applyBorder="1" applyAlignment="1">
      <alignment vertical="top" wrapText="1"/>
    </xf>
    <xf numFmtId="176" fontId="1" fillId="0" borderId="18" xfId="0" applyNumberFormat="1" applyFont="1" applyBorder="1" applyAlignment="1">
      <alignment vertical="top" wrapText="1"/>
    </xf>
    <xf numFmtId="176" fontId="1" fillId="0" borderId="19" xfId="0" applyNumberFormat="1" applyFont="1" applyBorder="1" applyAlignment="1">
      <alignment vertical="top" wrapText="1"/>
    </xf>
    <xf numFmtId="177" fontId="1" fillId="0" borderId="10" xfId="0" applyNumberFormat="1" applyFont="1" applyBorder="1" applyAlignment="1">
      <alignment vertical="top" wrapText="1"/>
    </xf>
    <xf numFmtId="177" fontId="1" fillId="0" borderId="12" xfId="0" applyNumberFormat="1" applyFont="1" applyBorder="1" applyAlignment="1">
      <alignment vertical="top" wrapText="1"/>
    </xf>
    <xf numFmtId="177" fontId="1" fillId="0" borderId="10" xfId="0" applyNumberFormat="1" applyFont="1" applyBorder="1" applyAlignment="1">
      <alignment/>
    </xf>
    <xf numFmtId="176" fontId="1" fillId="0" borderId="20" xfId="0" applyNumberFormat="1" applyFont="1" applyBorder="1" applyAlignment="1">
      <alignment vertical="top" wrapText="1"/>
    </xf>
    <xf numFmtId="177" fontId="1" fillId="0" borderId="18" xfId="0" applyNumberFormat="1" applyFont="1" applyBorder="1" applyAlignment="1">
      <alignment/>
    </xf>
    <xf numFmtId="3" fontId="3" fillId="0" borderId="11" xfId="0" applyNumberFormat="1" applyFont="1" applyBorder="1" applyAlignment="1">
      <alignment horizontal="justify" vertical="center" wrapText="1"/>
    </xf>
    <xf numFmtId="3" fontId="1" fillId="0" borderId="11" xfId="0" applyNumberFormat="1" applyFont="1" applyBorder="1" applyAlignment="1">
      <alignment horizontal="justify" vertical="center" wrapText="1"/>
    </xf>
    <xf numFmtId="49" fontId="3" fillId="0" borderId="11" xfId="0" applyNumberFormat="1" applyFont="1" applyBorder="1" applyAlignment="1">
      <alignment horizontal="justify" vertical="center" wrapText="1"/>
    </xf>
    <xf numFmtId="49" fontId="1" fillId="0" borderId="11" xfId="0" applyNumberFormat="1" applyFont="1" applyBorder="1" applyAlignment="1">
      <alignment horizontal="justify" vertical="center" wrapText="1"/>
    </xf>
    <xf numFmtId="0" fontId="0" fillId="0" borderId="0" xfId="0" applyBorder="1" applyAlignment="1">
      <alignment/>
    </xf>
    <xf numFmtId="176" fontId="1" fillId="0" borderId="0" xfId="0" applyNumberFormat="1" applyFont="1" applyBorder="1" applyAlignment="1">
      <alignment/>
    </xf>
    <xf numFmtId="177" fontId="1" fillId="0" borderId="0" xfId="0" applyNumberFormat="1" applyFont="1" applyFill="1" applyBorder="1" applyAlignment="1">
      <alignment horizontal="right" wrapText="1"/>
    </xf>
    <xf numFmtId="177" fontId="1" fillId="0" borderId="10" xfId="0" applyNumberFormat="1" applyFont="1" applyBorder="1" applyAlignment="1">
      <alignment horizontal="right" vertical="center" wrapText="1"/>
    </xf>
    <xf numFmtId="49" fontId="1" fillId="0" borderId="11" xfId="0" applyNumberFormat="1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176" fontId="1" fillId="0" borderId="10" xfId="0" applyNumberFormat="1" applyFont="1" applyBorder="1" applyAlignment="1">
      <alignment horizontal="right" vertical="center"/>
    </xf>
    <xf numFmtId="177" fontId="1" fillId="0" borderId="10" xfId="0" applyNumberFormat="1" applyFont="1" applyBorder="1" applyAlignment="1">
      <alignment horizontal="right" vertical="center"/>
    </xf>
    <xf numFmtId="177" fontId="1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right" vertical="center" wrapText="1"/>
    </xf>
    <xf numFmtId="176" fontId="3" fillId="0" borderId="12" xfId="0" applyNumberFormat="1" applyFont="1" applyBorder="1" applyAlignment="1">
      <alignment horizontal="right" vertical="center" wrapText="1"/>
    </xf>
    <xf numFmtId="176" fontId="1" fillId="0" borderId="12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177" fontId="1" fillId="0" borderId="10" xfId="0" applyNumberFormat="1" applyFont="1" applyBorder="1" applyAlignment="1" applyProtection="1">
      <alignment horizontal="right" vertical="center" wrapText="1"/>
      <protection/>
    </xf>
    <xf numFmtId="177" fontId="43" fillId="0" borderId="10" xfId="0" applyNumberFormat="1" applyFont="1" applyBorder="1" applyAlignment="1">
      <alignment horizontal="right" vertical="center" wrapText="1"/>
    </xf>
    <xf numFmtId="176" fontId="3" fillId="0" borderId="10" xfId="0" applyNumberFormat="1" applyFont="1" applyBorder="1" applyAlignment="1">
      <alignment horizontal="right" vertical="center" wrapText="1"/>
    </xf>
    <xf numFmtId="177" fontId="1" fillId="0" borderId="21" xfId="0" applyNumberFormat="1" applyFont="1" applyBorder="1" applyAlignment="1">
      <alignment horizontal="right" vertical="center" wrapText="1"/>
    </xf>
    <xf numFmtId="176" fontId="1" fillId="0" borderId="22" xfId="0" applyNumberFormat="1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horizontal="right" vertical="center"/>
    </xf>
    <xf numFmtId="177" fontId="1" fillId="0" borderId="12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justify" vertical="top" wrapText="1"/>
    </xf>
    <xf numFmtId="0" fontId="1" fillId="0" borderId="23" xfId="0" applyFont="1" applyBorder="1" applyAlignment="1">
      <alignment horizontal="justify" wrapText="1"/>
    </xf>
    <xf numFmtId="0" fontId="3" fillId="0" borderId="11" xfId="0" applyFont="1" applyBorder="1" applyAlignment="1">
      <alignment horizontal="justify" vertical="top" wrapText="1"/>
    </xf>
    <xf numFmtId="176" fontId="3" fillId="0" borderId="13" xfId="0" applyNumberFormat="1" applyFont="1" applyBorder="1" applyAlignment="1">
      <alignment horizontal="left" vertical="center" wrapText="1" indent="5"/>
    </xf>
    <xf numFmtId="176" fontId="1" fillId="0" borderId="14" xfId="0" applyNumberFormat="1" applyFont="1" applyBorder="1" applyAlignment="1">
      <alignment horizontal="left" vertical="center" wrapText="1" indent="5"/>
    </xf>
    <xf numFmtId="176" fontId="1" fillId="0" borderId="15" xfId="0" applyNumberFormat="1" applyFont="1" applyBorder="1" applyAlignment="1">
      <alignment horizontal="left" vertical="center" wrapText="1" indent="5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top" wrapText="1"/>
    </xf>
    <xf numFmtId="0" fontId="1" fillId="0" borderId="24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8"/>
  <sheetViews>
    <sheetView tabSelected="1" zoomScale="85" zoomScaleNormal="85" zoomScalePageLayoutView="0" workbookViewId="0" topLeftCell="A1">
      <selection activeCell="C8" sqref="C8"/>
    </sheetView>
  </sheetViews>
  <sheetFormatPr defaultColWidth="9.00390625" defaultRowHeight="12.75"/>
  <cols>
    <col min="1" max="1" width="50.25390625" style="0" customWidth="1"/>
    <col min="2" max="3" width="14.375" style="0" customWidth="1"/>
    <col min="4" max="4" width="13.875" style="0" customWidth="1"/>
    <col min="5" max="5" width="10.75390625" style="0" bestFit="1" customWidth="1"/>
  </cols>
  <sheetData>
    <row r="1" spans="1:4" ht="18.75">
      <c r="A1" s="63" t="s">
        <v>23</v>
      </c>
      <c r="B1" s="63"/>
      <c r="C1" s="63"/>
      <c r="D1" s="63"/>
    </row>
    <row r="2" spans="1:4" ht="18.75">
      <c r="A2" s="63" t="s">
        <v>50</v>
      </c>
      <c r="B2" s="63"/>
      <c r="C2" s="63"/>
      <c r="D2" s="63"/>
    </row>
    <row r="3" spans="1:4" ht="18.75">
      <c r="A3" s="63" t="s">
        <v>94</v>
      </c>
      <c r="B3" s="63"/>
      <c r="C3" s="63"/>
      <c r="D3" s="63"/>
    </row>
    <row r="4" spans="1:4" ht="18.75">
      <c r="A4" s="63" t="s">
        <v>81</v>
      </c>
      <c r="B4" s="63"/>
      <c r="C4" s="63"/>
      <c r="D4" s="63"/>
    </row>
    <row r="5" spans="1:4" ht="14.25" customHeight="1">
      <c r="A5" s="6"/>
      <c r="B5" s="4"/>
      <c r="C5" s="4"/>
      <c r="D5" s="4"/>
    </row>
    <row r="6" spans="1:4" ht="16.5" thickBot="1">
      <c r="A6" s="66"/>
      <c r="B6" s="66"/>
      <c r="C6" s="66"/>
      <c r="D6" s="66"/>
    </row>
    <row r="7" spans="1:4" ht="86.25" customHeight="1">
      <c r="A7" s="11" t="s">
        <v>24</v>
      </c>
      <c r="B7" s="12" t="s">
        <v>72</v>
      </c>
      <c r="C7" s="12" t="s">
        <v>0</v>
      </c>
      <c r="D7" s="13" t="s">
        <v>22</v>
      </c>
    </row>
    <row r="8" spans="1:4" ht="15.75">
      <c r="A8" s="8">
        <v>1</v>
      </c>
      <c r="B8" s="7">
        <v>2</v>
      </c>
      <c r="C8" s="7">
        <v>3</v>
      </c>
      <c r="D8" s="9">
        <v>4</v>
      </c>
    </row>
    <row r="9" spans="1:4" ht="23.25" customHeight="1">
      <c r="A9" s="14" t="s">
        <v>25</v>
      </c>
      <c r="B9" s="15"/>
      <c r="C9" s="15"/>
      <c r="D9" s="16"/>
    </row>
    <row r="10" spans="1:4" ht="15.75">
      <c r="A10" s="17" t="s">
        <v>1</v>
      </c>
      <c r="B10" s="44">
        <f>SUM(B11:B20)</f>
        <v>2226.1</v>
      </c>
      <c r="C10" s="44">
        <f>SUM(C11:C21)</f>
        <v>2058.8</v>
      </c>
      <c r="D10" s="45">
        <f>C10/B10*100</f>
        <v>92.48461434796282</v>
      </c>
    </row>
    <row r="11" spans="1:4" ht="15.75">
      <c r="A11" s="18" t="s">
        <v>2</v>
      </c>
      <c r="B11" s="42">
        <v>830</v>
      </c>
      <c r="C11" s="42">
        <v>869.8</v>
      </c>
      <c r="D11" s="56">
        <f>C11/B11*100</f>
        <v>104.79518072289156</v>
      </c>
    </row>
    <row r="12" spans="1:4" ht="47.25">
      <c r="A12" s="57" t="s">
        <v>52</v>
      </c>
      <c r="B12" s="38">
        <v>98.4</v>
      </c>
      <c r="C12" s="38">
        <v>110.6</v>
      </c>
      <c r="D12" s="46">
        <f>C12/B12*100</f>
        <v>112.39837398373982</v>
      </c>
    </row>
    <row r="13" spans="1:4" ht="15.75">
      <c r="A13" s="18" t="s">
        <v>3</v>
      </c>
      <c r="B13" s="38">
        <v>10</v>
      </c>
      <c r="C13" s="38">
        <v>0.6</v>
      </c>
      <c r="D13" s="46">
        <f>C13/B13*100</f>
        <v>6</v>
      </c>
    </row>
    <row r="14" spans="1:4" ht="15.75">
      <c r="A14" s="18" t="s">
        <v>4</v>
      </c>
      <c r="B14" s="42">
        <v>100</v>
      </c>
      <c r="C14" s="42">
        <v>49.8</v>
      </c>
      <c r="D14" s="46">
        <f aca="true" t="shared" si="0" ref="D14:D20">C14/B14*100</f>
        <v>49.8</v>
      </c>
    </row>
    <row r="15" spans="1:4" ht="31.5">
      <c r="A15" s="57" t="s">
        <v>73</v>
      </c>
      <c r="B15" s="38">
        <v>448.7</v>
      </c>
      <c r="C15" s="38">
        <v>616.1</v>
      </c>
      <c r="D15" s="46">
        <f t="shared" si="0"/>
        <v>137.30777802540675</v>
      </c>
    </row>
    <row r="16" spans="1:4" ht="31.5">
      <c r="A16" s="57" t="s">
        <v>74</v>
      </c>
      <c r="B16" s="38">
        <v>311.7</v>
      </c>
      <c r="C16" s="38">
        <v>390</v>
      </c>
      <c r="D16" s="46">
        <f t="shared" si="0"/>
        <v>125.12030798845043</v>
      </c>
    </row>
    <row r="17" spans="1:9" ht="15.75">
      <c r="A17" s="18" t="s">
        <v>5</v>
      </c>
      <c r="B17" s="42">
        <v>6</v>
      </c>
      <c r="C17" s="42">
        <v>2.7</v>
      </c>
      <c r="D17" s="46">
        <f t="shared" si="0"/>
        <v>45</v>
      </c>
      <c r="G17" s="35"/>
      <c r="H17" s="36"/>
      <c r="I17" s="37"/>
    </row>
    <row r="18" spans="1:4" ht="32.25" customHeight="1">
      <c r="A18" s="19" t="s">
        <v>38</v>
      </c>
      <c r="B18" s="38">
        <v>159.6</v>
      </c>
      <c r="C18" s="38">
        <v>0</v>
      </c>
      <c r="D18" s="46">
        <f t="shared" si="0"/>
        <v>0</v>
      </c>
    </row>
    <row r="19" spans="1:4" ht="23.25" customHeight="1">
      <c r="A19" s="20" t="s">
        <v>82</v>
      </c>
      <c r="B19" s="38">
        <v>250</v>
      </c>
      <c r="C19" s="38">
        <v>0</v>
      </c>
      <c r="D19" s="46">
        <f t="shared" si="0"/>
        <v>0</v>
      </c>
    </row>
    <row r="20" spans="1:4" ht="48" customHeight="1">
      <c r="A20" s="20" t="s">
        <v>37</v>
      </c>
      <c r="B20" s="42">
        <v>11.7</v>
      </c>
      <c r="C20" s="42">
        <v>18.2</v>
      </c>
      <c r="D20" s="46">
        <f t="shared" si="0"/>
        <v>155.55555555555557</v>
      </c>
    </row>
    <row r="21" spans="1:4" ht="19.5" customHeight="1">
      <c r="A21" s="57" t="s">
        <v>75</v>
      </c>
      <c r="B21" s="42"/>
      <c r="C21" s="42">
        <v>1</v>
      </c>
      <c r="D21" s="46"/>
    </row>
    <row r="22" spans="1:4" ht="15.75">
      <c r="A22" s="21" t="s">
        <v>6</v>
      </c>
      <c r="B22" s="44">
        <f>SUM(B23:B31)+0.1</f>
        <v>1312.2599999999998</v>
      </c>
      <c r="C22" s="44">
        <f>SUM(C23:C31)+0.1</f>
        <v>1314.8599999999997</v>
      </c>
      <c r="D22" s="45">
        <f aca="true" t="shared" si="1" ref="D22:D31">C22/B22*100</f>
        <v>100.19813146784935</v>
      </c>
    </row>
    <row r="23" spans="1:4" ht="51.75" customHeight="1">
      <c r="A23" s="57" t="s">
        <v>53</v>
      </c>
      <c r="B23" s="38">
        <v>752.4</v>
      </c>
      <c r="C23" s="38">
        <f>B23</f>
        <v>752.4</v>
      </c>
      <c r="D23" s="46">
        <f t="shared" si="1"/>
        <v>100</v>
      </c>
    </row>
    <row r="24" spans="1:4" ht="51.75" customHeight="1">
      <c r="A24" s="57" t="s">
        <v>54</v>
      </c>
      <c r="B24" s="38">
        <v>209.1</v>
      </c>
      <c r="C24" s="38">
        <v>209.1</v>
      </c>
      <c r="D24" s="46">
        <f t="shared" si="1"/>
        <v>100</v>
      </c>
    </row>
    <row r="25" spans="1:4" ht="65.25" customHeight="1">
      <c r="A25" s="57" t="s">
        <v>55</v>
      </c>
      <c r="B25" s="38">
        <v>49.4</v>
      </c>
      <c r="C25" s="38">
        <v>49.4</v>
      </c>
      <c r="D25" s="46">
        <f t="shared" si="1"/>
        <v>100</v>
      </c>
    </row>
    <row r="26" spans="1:4" ht="50.25" customHeight="1">
      <c r="A26" s="57" t="s">
        <v>56</v>
      </c>
      <c r="B26" s="38">
        <v>2.6</v>
      </c>
      <c r="C26" s="38">
        <v>5.2</v>
      </c>
      <c r="D26" s="46">
        <f t="shared" si="1"/>
        <v>200</v>
      </c>
    </row>
    <row r="27" spans="1:4" ht="50.25" customHeight="1">
      <c r="A27" s="57" t="s">
        <v>57</v>
      </c>
      <c r="B27" s="38">
        <v>93</v>
      </c>
      <c r="C27" s="38">
        <v>93</v>
      </c>
      <c r="D27" s="46">
        <f t="shared" si="1"/>
        <v>100</v>
      </c>
    </row>
    <row r="28" spans="1:4" ht="33" customHeight="1">
      <c r="A28" s="57" t="s">
        <v>83</v>
      </c>
      <c r="B28" s="38">
        <v>104.6</v>
      </c>
      <c r="C28" s="38">
        <v>104.6</v>
      </c>
      <c r="D28" s="46">
        <f t="shared" si="1"/>
        <v>100</v>
      </c>
    </row>
    <row r="29" spans="1:4" ht="50.25" customHeight="1">
      <c r="A29" s="57" t="s">
        <v>85</v>
      </c>
      <c r="B29" s="38">
        <v>15.7</v>
      </c>
      <c r="C29" s="38">
        <v>15.7</v>
      </c>
      <c r="D29" s="46">
        <f t="shared" si="1"/>
        <v>100</v>
      </c>
    </row>
    <row r="30" spans="1:4" ht="50.25" customHeight="1">
      <c r="A30" s="57" t="s">
        <v>84</v>
      </c>
      <c r="B30" s="38">
        <v>30</v>
      </c>
      <c r="C30" s="38">
        <v>30</v>
      </c>
      <c r="D30" s="46">
        <f>C30/B30*100</f>
        <v>100</v>
      </c>
    </row>
    <row r="31" spans="1:4" ht="31.5" customHeight="1">
      <c r="A31" s="39" t="s">
        <v>76</v>
      </c>
      <c r="B31" s="50">
        <v>55.36</v>
      </c>
      <c r="C31" s="50">
        <v>55.36</v>
      </c>
      <c r="D31" s="46">
        <f t="shared" si="1"/>
        <v>100</v>
      </c>
    </row>
    <row r="32" spans="1:4" ht="15.75">
      <c r="A32" s="17" t="s">
        <v>7</v>
      </c>
      <c r="B32" s="44">
        <f>B10+B22</f>
        <v>3538.3599999999997</v>
      </c>
      <c r="C32" s="44">
        <f>C10+C22</f>
        <v>3373.66</v>
      </c>
      <c r="D32" s="45">
        <f>C32/B32*100</f>
        <v>95.34530121299133</v>
      </c>
    </row>
    <row r="33" spans="1:4" ht="23.25" customHeight="1">
      <c r="A33" s="14" t="s">
        <v>26</v>
      </c>
      <c r="B33" s="38"/>
      <c r="C33" s="38"/>
      <c r="D33" s="45"/>
    </row>
    <row r="34" spans="1:4" ht="23.25" customHeight="1">
      <c r="A34" s="31" t="s">
        <v>8</v>
      </c>
      <c r="B34" s="44">
        <f>SUM(B35:B46)</f>
        <v>1928.3919999999998</v>
      </c>
      <c r="C34" s="44">
        <f>SUM(C35:C46)</f>
        <v>1512.092</v>
      </c>
      <c r="D34" s="45">
        <f aca="true" t="shared" si="2" ref="D34:D72">C34/B34*100</f>
        <v>78.41206559662145</v>
      </c>
    </row>
    <row r="35" spans="1:4" ht="23.25" customHeight="1">
      <c r="A35" s="32" t="s">
        <v>44</v>
      </c>
      <c r="B35" s="42">
        <v>278.2</v>
      </c>
      <c r="C35" s="42">
        <v>241.7</v>
      </c>
      <c r="D35" s="46">
        <f t="shared" si="2"/>
        <v>86.87994248741913</v>
      </c>
    </row>
    <row r="36" spans="1:4" ht="33" customHeight="1">
      <c r="A36" s="32" t="s">
        <v>45</v>
      </c>
      <c r="B36" s="42">
        <v>84.9</v>
      </c>
      <c r="C36" s="42">
        <v>64.3</v>
      </c>
      <c r="D36" s="46">
        <f t="shared" si="2"/>
        <v>75.736160188457</v>
      </c>
    </row>
    <row r="37" spans="1:4" ht="23.25" customHeight="1">
      <c r="A37" s="32" t="s">
        <v>46</v>
      </c>
      <c r="B37" s="51">
        <v>1020.3</v>
      </c>
      <c r="C37" s="51">
        <v>874.9</v>
      </c>
      <c r="D37" s="46">
        <f t="shared" si="2"/>
        <v>85.74928942467902</v>
      </c>
    </row>
    <row r="38" spans="1:4" ht="21.75" customHeight="1">
      <c r="A38" s="32" t="s">
        <v>58</v>
      </c>
      <c r="B38" s="51">
        <v>12.9</v>
      </c>
      <c r="C38" s="51">
        <v>12.9</v>
      </c>
      <c r="D38" s="46">
        <f t="shared" si="2"/>
        <v>100</v>
      </c>
    </row>
    <row r="39" spans="1:4" ht="21.75" customHeight="1">
      <c r="A39" s="32" t="s">
        <v>86</v>
      </c>
      <c r="B39" s="51">
        <v>104.6</v>
      </c>
      <c r="C39" s="51">
        <v>0</v>
      </c>
      <c r="D39" s="46">
        <f t="shared" si="2"/>
        <v>0</v>
      </c>
    </row>
    <row r="40" spans="1:4" ht="23.25" customHeight="1">
      <c r="A40" s="32" t="s">
        <v>9</v>
      </c>
      <c r="B40" s="42">
        <v>10</v>
      </c>
      <c r="C40" s="41">
        <v>0</v>
      </c>
      <c r="D40" s="46">
        <f t="shared" si="2"/>
        <v>0</v>
      </c>
    </row>
    <row r="41" spans="1:4" ht="52.5" customHeight="1">
      <c r="A41" s="32" t="s">
        <v>69</v>
      </c>
      <c r="B41" s="38">
        <v>15.1</v>
      </c>
      <c r="C41" s="38">
        <v>0</v>
      </c>
      <c r="D41" s="46">
        <f t="shared" si="2"/>
        <v>0</v>
      </c>
    </row>
    <row r="42" spans="1:4" ht="34.5" customHeight="1">
      <c r="A42" s="32" t="s">
        <v>68</v>
      </c>
      <c r="B42" s="38">
        <v>5</v>
      </c>
      <c r="C42" s="38">
        <v>0</v>
      </c>
      <c r="D42" s="46">
        <f t="shared" si="2"/>
        <v>0</v>
      </c>
    </row>
    <row r="43" spans="1:4" ht="26.25" customHeight="1">
      <c r="A43" s="32" t="s">
        <v>47</v>
      </c>
      <c r="B43" s="42">
        <v>23.5</v>
      </c>
      <c r="C43" s="42">
        <v>23.5</v>
      </c>
      <c r="D43" s="46">
        <f t="shared" si="2"/>
        <v>100</v>
      </c>
    </row>
    <row r="44" spans="1:4" ht="23.25" customHeight="1">
      <c r="A44" s="32" t="s">
        <v>59</v>
      </c>
      <c r="B44" s="38">
        <v>370.5</v>
      </c>
      <c r="C44" s="38">
        <v>293.6</v>
      </c>
      <c r="D44" s="46">
        <f t="shared" si="2"/>
        <v>79.24426450742241</v>
      </c>
    </row>
    <row r="45" spans="1:4" ht="31.5" customHeight="1">
      <c r="A45" s="58" t="s">
        <v>60</v>
      </c>
      <c r="B45" s="42">
        <f>792/1000</f>
        <v>0.792</v>
      </c>
      <c r="C45" s="42">
        <f>792/1000</f>
        <v>0.792</v>
      </c>
      <c r="D45" s="46">
        <f t="shared" si="2"/>
        <v>100</v>
      </c>
    </row>
    <row r="46" spans="1:4" ht="33.75" customHeight="1">
      <c r="A46" s="32" t="s">
        <v>51</v>
      </c>
      <c r="B46" s="42">
        <v>2.6</v>
      </c>
      <c r="C46" s="42">
        <v>0.4</v>
      </c>
      <c r="D46" s="46">
        <f t="shared" si="2"/>
        <v>15.384615384615385</v>
      </c>
    </row>
    <row r="47" spans="1:4" ht="23.25" customHeight="1">
      <c r="A47" s="31" t="s">
        <v>10</v>
      </c>
      <c r="B47" s="44">
        <f>B48</f>
        <v>49.4</v>
      </c>
      <c r="C47" s="44">
        <f>C48</f>
        <v>36.3</v>
      </c>
      <c r="D47" s="45">
        <f t="shared" si="2"/>
        <v>73.48178137651821</v>
      </c>
    </row>
    <row r="48" spans="1:4" ht="23.25" customHeight="1">
      <c r="A48" s="32" t="s">
        <v>41</v>
      </c>
      <c r="B48" s="51">
        <v>49.4</v>
      </c>
      <c r="C48" s="51">
        <v>36.3</v>
      </c>
      <c r="D48" s="46">
        <f t="shared" si="2"/>
        <v>73.48178137651821</v>
      </c>
    </row>
    <row r="49" spans="1:4" ht="38.25" customHeight="1">
      <c r="A49" s="31" t="s">
        <v>11</v>
      </c>
      <c r="B49" s="44">
        <f>SUM(B50:B50)</f>
        <v>10</v>
      </c>
      <c r="C49" s="44">
        <f>SUM(C50:C50)</f>
        <v>0</v>
      </c>
      <c r="D49" s="45">
        <f t="shared" si="2"/>
        <v>0</v>
      </c>
    </row>
    <row r="50" spans="1:4" ht="69" customHeight="1">
      <c r="A50" s="32" t="s">
        <v>61</v>
      </c>
      <c r="B50" s="51">
        <v>10</v>
      </c>
      <c r="C50" s="51">
        <v>0</v>
      </c>
      <c r="D50" s="46">
        <v>0</v>
      </c>
    </row>
    <row r="51" spans="1:4" ht="23.25" customHeight="1">
      <c r="A51" s="33" t="s">
        <v>43</v>
      </c>
      <c r="B51" s="44">
        <f>SUM(B52:B55)</f>
        <v>138.588</v>
      </c>
      <c r="C51" s="44">
        <f>SUM(C52:C55)</f>
        <v>30</v>
      </c>
      <c r="D51" s="45">
        <f t="shared" si="2"/>
        <v>21.646895835137244</v>
      </c>
    </row>
    <row r="52" spans="1:4" ht="72.75" customHeight="1">
      <c r="A52" s="32" t="s">
        <v>70</v>
      </c>
      <c r="B52" s="42">
        <v>98.4</v>
      </c>
      <c r="C52" s="42">
        <f>0/1000</f>
        <v>0</v>
      </c>
      <c r="D52" s="46">
        <f t="shared" si="2"/>
        <v>0</v>
      </c>
    </row>
    <row r="53" spans="1:4" ht="72.75" customHeight="1">
      <c r="A53" s="32" t="s">
        <v>87</v>
      </c>
      <c r="B53" s="42">
        <v>30</v>
      </c>
      <c r="C53" s="42">
        <v>30</v>
      </c>
      <c r="D53" s="46">
        <f t="shared" si="2"/>
        <v>100</v>
      </c>
    </row>
    <row r="54" spans="1:4" ht="65.25" customHeight="1">
      <c r="A54" s="39" t="s">
        <v>77</v>
      </c>
      <c r="B54" s="42">
        <f>188/1000</f>
        <v>0.188</v>
      </c>
      <c r="C54" s="42">
        <f>0/1000</f>
        <v>0</v>
      </c>
      <c r="D54" s="46">
        <f t="shared" si="2"/>
        <v>0</v>
      </c>
    </row>
    <row r="55" spans="1:4" ht="33.75" customHeight="1">
      <c r="A55" s="39" t="s">
        <v>62</v>
      </c>
      <c r="B55" s="42">
        <f>10000/1000</f>
        <v>10</v>
      </c>
      <c r="C55" s="42">
        <f>0/1000</f>
        <v>0</v>
      </c>
      <c r="D55" s="46">
        <f t="shared" si="2"/>
        <v>0</v>
      </c>
    </row>
    <row r="56" spans="1:4" ht="23.25" customHeight="1">
      <c r="A56" s="33" t="s">
        <v>12</v>
      </c>
      <c r="B56" s="44">
        <f>SUM(B57:B62)</f>
        <v>256.46</v>
      </c>
      <c r="C56" s="44">
        <f>SUM(C57:C62)</f>
        <v>175.66000000000003</v>
      </c>
      <c r="D56" s="45">
        <f t="shared" si="2"/>
        <v>68.49411214224442</v>
      </c>
    </row>
    <row r="57" spans="1:4" ht="54" customHeight="1">
      <c r="A57" s="34" t="s">
        <v>78</v>
      </c>
      <c r="B57" s="42">
        <v>23.3</v>
      </c>
      <c r="C57" s="42">
        <v>0</v>
      </c>
      <c r="D57" s="46">
        <v>0</v>
      </c>
    </row>
    <row r="58" spans="1:4" ht="57.75" customHeight="1">
      <c r="A58" s="34" t="s">
        <v>79</v>
      </c>
      <c r="B58" s="42">
        <f>70360/1000</f>
        <v>70.36</v>
      </c>
      <c r="C58" s="42">
        <f>55360/1000</f>
        <v>55.36</v>
      </c>
      <c r="D58" s="46">
        <v>0</v>
      </c>
    </row>
    <row r="59" spans="1:4" ht="57.75" customHeight="1">
      <c r="A59" s="34" t="s">
        <v>89</v>
      </c>
      <c r="B59" s="42">
        <v>32.2</v>
      </c>
      <c r="C59" s="42">
        <v>0</v>
      </c>
      <c r="D59" s="46">
        <v>0</v>
      </c>
    </row>
    <row r="60" spans="1:4" ht="23.25" customHeight="1">
      <c r="A60" s="34" t="s">
        <v>80</v>
      </c>
      <c r="B60" s="42">
        <v>117.3</v>
      </c>
      <c r="C60" s="42">
        <v>108.5</v>
      </c>
      <c r="D60" s="46">
        <f t="shared" si="2"/>
        <v>92.49786871270247</v>
      </c>
    </row>
    <row r="61" spans="1:4" ht="32.25" customHeight="1">
      <c r="A61" s="34" t="s">
        <v>88</v>
      </c>
      <c r="B61" s="42">
        <v>1.5</v>
      </c>
      <c r="C61" s="42">
        <v>0</v>
      </c>
      <c r="D61" s="46">
        <f t="shared" si="2"/>
        <v>0</v>
      </c>
    </row>
    <row r="62" spans="1:4" ht="23.25" customHeight="1">
      <c r="A62" s="32" t="s">
        <v>48</v>
      </c>
      <c r="B62" s="42">
        <v>11.8</v>
      </c>
      <c r="C62" s="42">
        <v>11.8</v>
      </c>
      <c r="D62" s="46">
        <f t="shared" si="2"/>
        <v>100</v>
      </c>
    </row>
    <row r="63" spans="1:4" ht="23.25" customHeight="1">
      <c r="A63" s="33" t="s">
        <v>13</v>
      </c>
      <c r="B63" s="44">
        <f>SUM(B64:B65)+0.1</f>
        <v>97.89999999999999</v>
      </c>
      <c r="C63" s="44">
        <f>SUM(C64:C65)</f>
        <v>86.9</v>
      </c>
      <c r="D63" s="45">
        <f t="shared" si="2"/>
        <v>88.76404494382024</v>
      </c>
    </row>
    <row r="64" spans="1:4" ht="66.75" customHeight="1">
      <c r="A64" s="39" t="s">
        <v>63</v>
      </c>
      <c r="B64" s="51">
        <v>70</v>
      </c>
      <c r="C64" s="51">
        <v>61.9</v>
      </c>
      <c r="D64" s="46">
        <v>0</v>
      </c>
    </row>
    <row r="65" spans="1:4" ht="48.75" customHeight="1">
      <c r="A65" s="39" t="s">
        <v>64</v>
      </c>
      <c r="B65" s="51">
        <v>27.8</v>
      </c>
      <c r="C65" s="51">
        <v>25</v>
      </c>
      <c r="D65" s="46">
        <f t="shared" si="2"/>
        <v>89.92805755395683</v>
      </c>
    </row>
    <row r="66" spans="1:4" ht="23.25" customHeight="1">
      <c r="A66" s="33" t="s">
        <v>49</v>
      </c>
      <c r="B66" s="44">
        <f>SUM(B67:B69)</f>
        <v>1381.3</v>
      </c>
      <c r="C66" s="44">
        <f>SUM(C67:C69)</f>
        <v>1274.2</v>
      </c>
      <c r="D66" s="45">
        <f t="shared" si="2"/>
        <v>92.2464345182075</v>
      </c>
    </row>
    <row r="67" spans="1:4" ht="33.75" customHeight="1">
      <c r="A67" s="34" t="s">
        <v>65</v>
      </c>
      <c r="B67" s="42">
        <v>170.3</v>
      </c>
      <c r="C67" s="42">
        <v>139.7</v>
      </c>
      <c r="D67" s="46">
        <f t="shared" si="2"/>
        <v>82.03170874926599</v>
      </c>
    </row>
    <row r="68" spans="1:4" ht="49.5" customHeight="1">
      <c r="A68" s="32" t="s">
        <v>66</v>
      </c>
      <c r="B68" s="42">
        <v>1184</v>
      </c>
      <c r="C68" s="42">
        <v>1113.7</v>
      </c>
      <c r="D68" s="46">
        <f t="shared" si="2"/>
        <v>94.0625</v>
      </c>
    </row>
    <row r="69" spans="1:4" ht="66" customHeight="1">
      <c r="A69" s="34" t="s">
        <v>67</v>
      </c>
      <c r="B69" s="42">
        <v>27</v>
      </c>
      <c r="C69" s="42">
        <v>20.8</v>
      </c>
      <c r="D69" s="46">
        <f t="shared" si="2"/>
        <v>77.03703703703704</v>
      </c>
    </row>
    <row r="70" spans="1:4" ht="17.25" customHeight="1">
      <c r="A70" s="59" t="s">
        <v>92</v>
      </c>
      <c r="B70" s="55">
        <f>B71+B72</f>
        <v>26</v>
      </c>
      <c r="C70" s="55">
        <f>C71+C72</f>
        <v>0</v>
      </c>
      <c r="D70" s="45">
        <f t="shared" si="2"/>
        <v>0</v>
      </c>
    </row>
    <row r="71" spans="1:4" ht="37.5" customHeight="1">
      <c r="A71" s="39" t="s">
        <v>90</v>
      </c>
      <c r="B71" s="42">
        <v>20</v>
      </c>
      <c r="C71" s="42">
        <v>0</v>
      </c>
      <c r="D71" s="46">
        <f t="shared" si="2"/>
        <v>0</v>
      </c>
    </row>
    <row r="72" spans="1:4" ht="48.75" customHeight="1">
      <c r="A72" s="39" t="s">
        <v>91</v>
      </c>
      <c r="B72" s="42">
        <v>6</v>
      </c>
      <c r="C72" s="42">
        <v>0</v>
      </c>
      <c r="D72" s="46">
        <f t="shared" si="2"/>
        <v>0</v>
      </c>
    </row>
    <row r="73" spans="1:4" ht="22.5" customHeight="1">
      <c r="A73" s="22" t="s">
        <v>14</v>
      </c>
      <c r="B73" s="44">
        <f>B34+B47+B49+B51+B56+B63+B66+B70</f>
        <v>3888.04</v>
      </c>
      <c r="C73" s="44">
        <f>C34+C47+C49+C51+C56+C63+C66+C70</f>
        <v>3115.152</v>
      </c>
      <c r="D73" s="45">
        <f>C73/B73*100</f>
        <v>80.12139792800485</v>
      </c>
    </row>
    <row r="74" spans="1:4" ht="33" customHeight="1">
      <c r="A74" s="21" t="s">
        <v>36</v>
      </c>
      <c r="B74" s="52">
        <f>B32-B73</f>
        <v>-349.6800000000003</v>
      </c>
      <c r="C74" s="52">
        <f>C32-C73</f>
        <v>258.5079999999998</v>
      </c>
      <c r="D74" s="45"/>
    </row>
    <row r="75" spans="1:4" ht="31.5">
      <c r="A75" s="21" t="s">
        <v>15</v>
      </c>
      <c r="B75" s="52">
        <f>-B74</f>
        <v>349.6800000000003</v>
      </c>
      <c r="C75" s="52">
        <f>-C74</f>
        <v>-258.5079999999998</v>
      </c>
      <c r="D75" s="45"/>
    </row>
    <row r="76" spans="1:4" ht="31.5">
      <c r="A76" s="21" t="s">
        <v>16</v>
      </c>
      <c r="B76" s="52">
        <f>B75</f>
        <v>349.6800000000003</v>
      </c>
      <c r="C76" s="52">
        <f>C75</f>
        <v>-258.5079999999998</v>
      </c>
      <c r="D76" s="45"/>
    </row>
    <row r="77" spans="1:4" ht="15.75">
      <c r="A77" s="19" t="s">
        <v>39</v>
      </c>
      <c r="B77" s="38">
        <f>-B32</f>
        <v>-3538.3599999999997</v>
      </c>
      <c r="C77" s="38">
        <f>-C32</f>
        <v>-3373.66</v>
      </c>
      <c r="D77" s="46"/>
    </row>
    <row r="78" spans="1:4" ht="16.5" thickBot="1">
      <c r="A78" s="29" t="s">
        <v>40</v>
      </c>
      <c r="B78" s="53">
        <f>B73</f>
        <v>3888.04</v>
      </c>
      <c r="C78" s="53">
        <f>C73</f>
        <v>3115.152</v>
      </c>
      <c r="D78" s="54"/>
    </row>
    <row r="79" spans="1:4" ht="23.25" customHeight="1">
      <c r="A79" s="60" t="s">
        <v>27</v>
      </c>
      <c r="B79" s="61"/>
      <c r="C79" s="61"/>
      <c r="D79" s="62"/>
    </row>
    <row r="80" spans="1:5" ht="15.75">
      <c r="A80" s="18" t="s">
        <v>17</v>
      </c>
      <c r="B80" s="28">
        <f>1857840.8/1000</f>
        <v>1857.8408</v>
      </c>
      <c r="C80" s="26">
        <f>1708187.05/1000</f>
        <v>1708.18705</v>
      </c>
      <c r="D80" s="27">
        <f aca="true" t="shared" si="3" ref="D80:D85">C80/B80*100</f>
        <v>91.94474844130886</v>
      </c>
      <c r="E80" s="5"/>
    </row>
    <row r="81" spans="1:4" ht="15.75">
      <c r="A81" s="18" t="s">
        <v>18</v>
      </c>
      <c r="B81" s="15">
        <v>0</v>
      </c>
      <c r="C81" s="15">
        <v>0</v>
      </c>
      <c r="D81" s="16"/>
    </row>
    <row r="82" spans="1:5" ht="15.75">
      <c r="A82" s="18" t="s">
        <v>42</v>
      </c>
      <c r="B82" s="28">
        <f>541973.82/1000</f>
        <v>541.9738199999999</v>
      </c>
      <c r="C82" s="15">
        <f>463260.47/1000</f>
        <v>463.26047</v>
      </c>
      <c r="D82" s="16">
        <f t="shared" si="3"/>
        <v>85.47654017679305</v>
      </c>
      <c r="E82" s="5"/>
    </row>
    <row r="83" spans="1:4" ht="15.75">
      <c r="A83" s="18" t="s">
        <v>19</v>
      </c>
      <c r="B83" s="28">
        <f>739195.14/1000</f>
        <v>739.19514</v>
      </c>
      <c r="C83" s="15">
        <f>681781.4/1000</f>
        <v>681.7814000000001</v>
      </c>
      <c r="D83" s="16">
        <f t="shared" si="3"/>
        <v>92.23293865270814</v>
      </c>
    </row>
    <row r="84" spans="1:4" ht="15.75">
      <c r="A84" s="18" t="s">
        <v>20</v>
      </c>
      <c r="B84" s="28">
        <v>70.8</v>
      </c>
      <c r="C84" s="15">
        <f>17788.11/1000</f>
        <v>17.78811</v>
      </c>
      <c r="D84" s="16">
        <f t="shared" si="3"/>
        <v>25.124449152542372</v>
      </c>
    </row>
    <row r="85" spans="1:4" ht="16.5" thickBot="1">
      <c r="A85" s="23" t="s">
        <v>21</v>
      </c>
      <c r="B85" s="30">
        <f>181267.95/1000</f>
        <v>181.26795</v>
      </c>
      <c r="C85" s="24">
        <f>84340.54/1000</f>
        <v>84.34053999999999</v>
      </c>
      <c r="D85" s="25">
        <f t="shared" si="3"/>
        <v>46.528103837440646</v>
      </c>
    </row>
    <row r="86" spans="1:4" ht="12.75">
      <c r="A86" s="1"/>
      <c r="B86" s="2"/>
      <c r="C86" s="2"/>
      <c r="D86" s="2"/>
    </row>
    <row r="87" spans="1:4" ht="12.75">
      <c r="A87" s="1"/>
      <c r="B87" s="2"/>
      <c r="C87" s="2"/>
      <c r="D87" s="2"/>
    </row>
    <row r="88" spans="1:4" ht="12.75">
      <c r="A88" s="1"/>
      <c r="B88" s="2"/>
      <c r="C88" s="2"/>
      <c r="D88" s="2"/>
    </row>
    <row r="89" spans="1:4" ht="12.75">
      <c r="A89" s="1"/>
      <c r="B89" s="2"/>
      <c r="C89" s="2"/>
      <c r="D89" s="2"/>
    </row>
    <row r="90" spans="1:4" ht="12.75">
      <c r="A90" s="1"/>
      <c r="B90" s="2"/>
      <c r="C90" s="2"/>
      <c r="D90" s="2"/>
    </row>
    <row r="91" spans="1:4" ht="12.75">
      <c r="A91" s="1"/>
      <c r="B91" s="2"/>
      <c r="C91" s="2"/>
      <c r="D91" s="2"/>
    </row>
    <row r="92" spans="1:4" ht="12.75">
      <c r="A92" s="1"/>
      <c r="B92" s="2"/>
      <c r="C92" s="2"/>
      <c r="D92" s="2"/>
    </row>
    <row r="93" spans="1:4" ht="12.75">
      <c r="A93" s="1"/>
      <c r="B93" s="2"/>
      <c r="C93" s="2"/>
      <c r="D93" s="2"/>
    </row>
    <row r="94" spans="1:4" ht="12.75">
      <c r="A94" s="1"/>
      <c r="B94" s="2"/>
      <c r="C94" s="2"/>
      <c r="D94" s="2"/>
    </row>
    <row r="95" spans="1:4" ht="18.75" customHeight="1">
      <c r="A95" s="1"/>
      <c r="B95" s="2"/>
      <c r="C95" s="2"/>
      <c r="D95" s="2"/>
    </row>
    <row r="96" spans="1:4" ht="12.75">
      <c r="A96" s="1"/>
      <c r="B96" s="2"/>
      <c r="C96" s="2"/>
      <c r="D96" s="2"/>
    </row>
    <row r="97" spans="1:4" ht="18.75" customHeight="1">
      <c r="A97" s="1"/>
      <c r="B97" s="2"/>
      <c r="C97" s="2"/>
      <c r="D97" s="2"/>
    </row>
    <row r="98" spans="1:4" ht="12.75">
      <c r="A98" s="1"/>
      <c r="B98" s="2"/>
      <c r="C98" s="2"/>
      <c r="D98" s="2"/>
    </row>
    <row r="99" spans="1:4" ht="12.75">
      <c r="A99" s="1"/>
      <c r="B99" s="2"/>
      <c r="C99" s="2"/>
      <c r="D99" s="2"/>
    </row>
    <row r="100" spans="1:4" ht="12.75">
      <c r="A100" s="1"/>
      <c r="B100" s="2"/>
      <c r="C100" s="2"/>
      <c r="D100" s="2"/>
    </row>
    <row r="101" spans="1:4" ht="12.75">
      <c r="A101" s="1"/>
      <c r="B101" s="2"/>
      <c r="C101" s="2"/>
      <c r="D101" s="2"/>
    </row>
    <row r="102" spans="1:4" ht="12.75">
      <c r="A102" s="1"/>
      <c r="B102" s="2"/>
      <c r="C102" s="2"/>
      <c r="D102" s="2"/>
    </row>
    <row r="103" spans="2:4" ht="12.75">
      <c r="B103" s="3"/>
      <c r="C103" s="3"/>
      <c r="D103" s="3"/>
    </row>
    <row r="104" spans="2:4" ht="12.75">
      <c r="B104" s="3"/>
      <c r="C104" s="3"/>
      <c r="D104" s="3"/>
    </row>
    <row r="105" spans="2:4" ht="12.75">
      <c r="B105" s="3"/>
      <c r="C105" s="3"/>
      <c r="D105" s="3"/>
    </row>
    <row r="106" spans="2:4" ht="12.75">
      <c r="B106" s="3"/>
      <c r="C106" s="3"/>
      <c r="D106" s="3"/>
    </row>
    <row r="107" spans="2:4" ht="12.75">
      <c r="B107" s="3"/>
      <c r="C107" s="3"/>
      <c r="D107" s="3"/>
    </row>
    <row r="108" spans="2:4" ht="12.75">
      <c r="B108" s="3"/>
      <c r="C108" s="3"/>
      <c r="D108" s="3"/>
    </row>
    <row r="109" spans="2:4" ht="12.75">
      <c r="B109" s="3"/>
      <c r="C109" s="3"/>
      <c r="D109" s="3"/>
    </row>
    <row r="110" spans="2:4" ht="12.75">
      <c r="B110" s="3"/>
      <c r="C110" s="3"/>
      <c r="D110" s="3"/>
    </row>
    <row r="111" spans="2:4" ht="12.75">
      <c r="B111" s="3"/>
      <c r="C111" s="3"/>
      <c r="D111" s="3"/>
    </row>
    <row r="112" spans="2:4" ht="12.75">
      <c r="B112" s="3"/>
      <c r="C112" s="3"/>
      <c r="D112" s="3"/>
    </row>
    <row r="113" spans="2:4" ht="12.75">
      <c r="B113" s="3"/>
      <c r="C113" s="3"/>
      <c r="D113" s="3"/>
    </row>
    <row r="114" spans="2:4" ht="12.75">
      <c r="B114" s="3"/>
      <c r="C114" s="3"/>
      <c r="D114" s="3"/>
    </row>
    <row r="115" spans="2:4" ht="12.75">
      <c r="B115" s="3"/>
      <c r="C115" s="3"/>
      <c r="D115" s="3"/>
    </row>
    <row r="116" spans="2:4" ht="12.75">
      <c r="B116" s="3"/>
      <c r="C116" s="3"/>
      <c r="D116" s="3"/>
    </row>
    <row r="117" spans="2:4" ht="12.75">
      <c r="B117" s="3"/>
      <c r="C117" s="3"/>
      <c r="D117" s="3"/>
    </row>
    <row r="118" spans="2:4" ht="12.75">
      <c r="B118" s="3"/>
      <c r="C118" s="3"/>
      <c r="D118" s="3"/>
    </row>
    <row r="119" spans="2:4" ht="12.75">
      <c r="B119" s="3"/>
      <c r="C119" s="3"/>
      <c r="D119" s="3"/>
    </row>
    <row r="120" spans="2:4" ht="12.75">
      <c r="B120" s="3"/>
      <c r="C120" s="3"/>
      <c r="D120" s="3"/>
    </row>
    <row r="121" spans="2:4" ht="12.75">
      <c r="B121" s="3"/>
      <c r="C121" s="3"/>
      <c r="D121" s="3"/>
    </row>
    <row r="122" spans="2:4" ht="12.75">
      <c r="B122" s="3"/>
      <c r="C122" s="3"/>
      <c r="D122" s="3"/>
    </row>
    <row r="123" spans="2:4" ht="12.75">
      <c r="B123" s="3"/>
      <c r="C123" s="3"/>
      <c r="D123" s="3"/>
    </row>
    <row r="124" spans="2:4" ht="12.75">
      <c r="B124" s="3"/>
      <c r="C124" s="3"/>
      <c r="D124" s="3"/>
    </row>
    <row r="125" spans="2:4" ht="12.75">
      <c r="B125" s="3"/>
      <c r="C125" s="3"/>
      <c r="D125" s="3"/>
    </row>
    <row r="126" spans="2:4" ht="12.75">
      <c r="B126" s="3"/>
      <c r="C126" s="3"/>
      <c r="D126" s="3"/>
    </row>
    <row r="127" spans="2:4" ht="12.75">
      <c r="B127" s="3"/>
      <c r="C127" s="3"/>
      <c r="D127" s="3"/>
    </row>
    <row r="128" spans="2:4" ht="12.75">
      <c r="B128" s="3"/>
      <c r="C128" s="3"/>
      <c r="D128" s="3"/>
    </row>
  </sheetData>
  <sheetProtection/>
  <mergeCells count="6">
    <mergeCell ref="A79:D79"/>
    <mergeCell ref="A1:D1"/>
    <mergeCell ref="A2:D2"/>
    <mergeCell ref="A4:D4"/>
    <mergeCell ref="A6:D6"/>
    <mergeCell ref="A3:D3"/>
  </mergeCells>
  <printOptions/>
  <pageMargins left="0.7874015748031497" right="0.2755905511811024" top="0.3937007874015748" bottom="0.3149606299212598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6.375" style="0" customWidth="1"/>
    <col min="2" max="2" width="54.25390625" style="0" customWidth="1"/>
    <col min="3" max="3" width="19.75390625" style="0" customWidth="1"/>
  </cols>
  <sheetData>
    <row r="1" spans="1:3" ht="18.75">
      <c r="A1" s="63" t="s">
        <v>29</v>
      </c>
      <c r="B1" s="63"/>
      <c r="C1" s="63"/>
    </row>
    <row r="2" spans="1:3" ht="18.75">
      <c r="A2" s="63" t="s">
        <v>30</v>
      </c>
      <c r="B2" s="63"/>
      <c r="C2" s="63"/>
    </row>
    <row r="3" spans="1:3" ht="18.75">
      <c r="A3" s="63" t="s">
        <v>93</v>
      </c>
      <c r="B3" s="63"/>
      <c r="C3" s="63"/>
    </row>
    <row r="4" ht="18.75">
      <c r="A4" s="4"/>
    </row>
    <row r="5" spans="1:3" ht="31.5">
      <c r="A5" s="47" t="s">
        <v>28</v>
      </c>
      <c r="B5" s="47" t="s">
        <v>32</v>
      </c>
      <c r="C5" s="47" t="s">
        <v>31</v>
      </c>
    </row>
    <row r="6" spans="1:3" ht="15.75">
      <c r="A6" s="48">
        <v>1</v>
      </c>
      <c r="B6" s="48">
        <v>2</v>
      </c>
      <c r="C6" s="48">
        <v>3</v>
      </c>
    </row>
    <row r="7" spans="1:3" ht="31.5" customHeight="1">
      <c r="A7" s="49">
        <v>1</v>
      </c>
      <c r="B7" s="40" t="s">
        <v>71</v>
      </c>
      <c r="C7" s="49">
        <v>6</v>
      </c>
    </row>
    <row r="8" spans="1:3" ht="45.75" customHeight="1">
      <c r="A8" s="64">
        <v>2</v>
      </c>
      <c r="B8" s="65" t="s">
        <v>34</v>
      </c>
      <c r="C8" s="43">
        <f>667129.38/1000</f>
        <v>667.12938</v>
      </c>
    </row>
    <row r="9" spans="1:3" ht="15.75" hidden="1">
      <c r="A9" s="64"/>
      <c r="B9" s="65"/>
      <c r="C9" s="48">
        <v>794.2</v>
      </c>
    </row>
    <row r="10" spans="1:3" ht="65.25" customHeight="1">
      <c r="A10" s="64">
        <v>3</v>
      </c>
      <c r="B10" s="40" t="s">
        <v>33</v>
      </c>
      <c r="C10" s="49">
        <v>19</v>
      </c>
    </row>
    <row r="11" spans="1:3" ht="18.75" customHeight="1" hidden="1">
      <c r="A11" s="64"/>
      <c r="B11" s="40"/>
      <c r="C11" s="48">
        <v>23</v>
      </c>
    </row>
    <row r="12" spans="1:3" ht="65.25" customHeight="1">
      <c r="A12" s="49">
        <v>4</v>
      </c>
      <c r="B12" s="40" t="s">
        <v>35</v>
      </c>
      <c r="C12" s="43">
        <v>1041.1</v>
      </c>
    </row>
    <row r="13" ht="18.75">
      <c r="A13" s="10"/>
    </row>
    <row r="14" ht="18.75">
      <c r="A14" s="10"/>
    </row>
    <row r="15" ht="18.75">
      <c r="A15" s="10"/>
    </row>
  </sheetData>
  <sheetProtection/>
  <mergeCells count="6">
    <mergeCell ref="A10:A11"/>
    <mergeCell ref="A1:C1"/>
    <mergeCell ref="A3:C3"/>
    <mergeCell ref="A2:C2"/>
    <mergeCell ref="A8:A9"/>
    <mergeCell ref="B8:B9"/>
  </mergeCells>
  <printOptions/>
  <pageMargins left="1.17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nout</cp:lastModifiedBy>
  <cp:lastPrinted>2019-06-18T07:59:45Z</cp:lastPrinted>
  <dcterms:created xsi:type="dcterms:W3CDTF">2009-10-26T03:31:31Z</dcterms:created>
  <dcterms:modified xsi:type="dcterms:W3CDTF">2019-06-18T08:02:20Z</dcterms:modified>
  <cp:category/>
  <cp:version/>
  <cp:contentType/>
  <cp:contentStatus/>
</cp:coreProperties>
</file>